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______________________________НП і РНП 2020\"/>
    </mc:Choice>
  </mc:AlternateContent>
  <bookViews>
    <workbookView xWindow="0" yWindow="0" windowWidth="22104" windowHeight="9780" tabRatio="814" activeTab="3"/>
  </bookViews>
  <sheets>
    <sheet name="Маг наук 1 курс 20-21" sheetId="45" r:id="rId1"/>
    <sheet name="Маг проф 1 курс 20-21" sheetId="44" r:id="rId2"/>
    <sheet name="Маг проф 2 курс (блок 1) 20-21" sheetId="47" r:id="rId3"/>
    <sheet name="Маг наук 2 курс (блок 2) 20-21" sheetId="48" r:id="rId4"/>
    <sheet name="Маг проф 2 курс (блок 2) 20-21" sheetId="49" r:id="rId5"/>
  </sheets>
  <definedNames>
    <definedName name="_xlnm.Print_Area" localSheetId="3">'Маг наук 2 курс (блок 2) 20-21'!$A$1:$BC$83</definedName>
    <definedName name="_xlnm.Print_Area" localSheetId="2">'Маг проф 2 курс (блок 1) 20-21'!$A$1:$BC$67</definedName>
    <definedName name="_xlnm.Print_Area" localSheetId="4">'Маг проф 2 курс (блок 2) 20-21'!$A$1:$BC$67</definedName>
  </definedNames>
  <calcPr calcId="162913"/>
</workbook>
</file>

<file path=xl/calcChain.xml><?xml version="1.0" encoding="utf-8"?>
<calcChain xmlns="http://schemas.openxmlformats.org/spreadsheetml/2006/main">
  <c r="AN37" i="44" l="1"/>
  <c r="AE37" i="44"/>
  <c r="AN63" i="45"/>
  <c r="AE37" i="45"/>
  <c r="AL35" i="48" l="1"/>
  <c r="AL43" i="48" s="1"/>
  <c r="AL24" i="48"/>
  <c r="AL34" i="48"/>
  <c r="AH35" i="48"/>
  <c r="AG41" i="48"/>
  <c r="AG42" i="48" s="1"/>
  <c r="AI24" i="48"/>
  <c r="AG24" i="48"/>
  <c r="AE23" i="48"/>
  <c r="AE22" i="48"/>
  <c r="AF34" i="48"/>
  <c r="AH34" i="48"/>
  <c r="AL42" i="48"/>
  <c r="AL41" i="48"/>
  <c r="AK43" i="48"/>
  <c r="AK42" i="48"/>
  <c r="AK41" i="48"/>
  <c r="AE40" i="48"/>
  <c r="AE38" i="48"/>
  <c r="BA25" i="45" l="1"/>
  <c r="BA26" i="45"/>
  <c r="BA25" i="44"/>
  <c r="BA26" i="44"/>
  <c r="BA45" i="48" l="1"/>
  <c r="AW45" i="48"/>
  <c r="AD40" i="48" l="1"/>
  <c r="AM40" i="48"/>
  <c r="AO29" i="48"/>
  <c r="AW24" i="48"/>
  <c r="AX24" i="48"/>
  <c r="AY24" i="48"/>
  <c r="AP29" i="48"/>
  <c r="AQ29" i="48"/>
  <c r="AR29" i="48"/>
  <c r="AS29" i="48"/>
  <c r="AT29" i="48"/>
  <c r="AU29" i="48"/>
  <c r="AN29" i="48"/>
  <c r="AN35" i="48" s="1"/>
  <c r="AN43" i="48" s="1"/>
  <c r="AN44" i="48" s="1"/>
  <c r="AO24" i="48"/>
  <c r="AP24" i="48"/>
  <c r="AQ24" i="48"/>
  <c r="AR24" i="48"/>
  <c r="AR35" i="48" s="1"/>
  <c r="AS24" i="48"/>
  <c r="AS35" i="48" s="1"/>
  <c r="AT24" i="48"/>
  <c r="AU24" i="48"/>
  <c r="AN24" i="48"/>
  <c r="AC29" i="48"/>
  <c r="AE26" i="48"/>
  <c r="AD26" i="48"/>
  <c r="AY48" i="48"/>
  <c r="AX46" i="48"/>
  <c r="AV44" i="48"/>
  <c r="AN42" i="48"/>
  <c r="AQ35" i="48"/>
  <c r="AU35" i="48"/>
  <c r="AY35" i="48"/>
  <c r="AH42" i="48"/>
  <c r="AI42" i="48"/>
  <c r="AW42" i="48"/>
  <c r="AC42" i="48"/>
  <c r="AX41" i="48"/>
  <c r="AX42" i="48" s="1"/>
  <c r="AY41" i="48"/>
  <c r="AY42" i="48" s="1"/>
  <c r="AW41" i="48"/>
  <c r="AO41" i="48"/>
  <c r="AO42" i="48" s="1"/>
  <c r="AP41" i="48"/>
  <c r="AP42" i="48" s="1"/>
  <c r="AQ41" i="48"/>
  <c r="AQ42" i="48" s="1"/>
  <c r="AR41" i="48"/>
  <c r="AR42" i="48" s="1"/>
  <c r="AS41" i="48"/>
  <c r="AS42" i="48" s="1"/>
  <c r="AT41" i="48"/>
  <c r="AT42" i="48" s="1"/>
  <c r="AU41" i="48"/>
  <c r="AU42" i="48" s="1"/>
  <c r="AU43" i="48" s="1"/>
  <c r="AN41" i="48"/>
  <c r="AJ41" i="48"/>
  <c r="AJ42" i="48" s="1"/>
  <c r="AF41" i="48"/>
  <c r="AF42" i="48" s="1"/>
  <c r="AC41" i="48"/>
  <c r="AH41" i="48"/>
  <c r="AV40" i="48"/>
  <c r="AV39" i="48"/>
  <c r="AE39" i="48"/>
  <c r="AD39" i="48"/>
  <c r="AV38" i="48"/>
  <c r="AV41" i="48" s="1"/>
  <c r="AV42" i="48" s="1"/>
  <c r="AD38" i="48"/>
  <c r="AM38" i="48" s="1"/>
  <c r="AK35" i="48"/>
  <c r="AJ35" i="48"/>
  <c r="AI35" i="48"/>
  <c r="AI43" i="48" s="1"/>
  <c r="AG35" i="48"/>
  <c r="AG43" i="48" s="1"/>
  <c r="AX34" i="48"/>
  <c r="AW34" i="48"/>
  <c r="AP34" i="48"/>
  <c r="AO34" i="48"/>
  <c r="AN34" i="48"/>
  <c r="AC34" i="48"/>
  <c r="AX29" i="48"/>
  <c r="AW29" i="48"/>
  <c r="AV29" i="48"/>
  <c r="AH29" i="48"/>
  <c r="AF29" i="48"/>
  <c r="AV33" i="48"/>
  <c r="AV32" i="48"/>
  <c r="AV34" i="48" s="1"/>
  <c r="AE33" i="48"/>
  <c r="AD33" i="48"/>
  <c r="AD32" i="48"/>
  <c r="AD34" i="48" s="1"/>
  <c r="AE32" i="48"/>
  <c r="AM32" i="48" s="1"/>
  <c r="AH24" i="48"/>
  <c r="AF24" i="48"/>
  <c r="AC24" i="48"/>
  <c r="AV23" i="48"/>
  <c r="AV22" i="48"/>
  <c r="AV24" i="48" s="1"/>
  <c r="AD22" i="48"/>
  <c r="AD24" i="48" s="1"/>
  <c r="AE24" i="48"/>
  <c r="AD23" i="48"/>
  <c r="AV35" i="48" l="1"/>
  <c r="AV43" i="48" s="1"/>
  <c r="AY43" i="48"/>
  <c r="AP35" i="48"/>
  <c r="AP43" i="48" s="1"/>
  <c r="AP46" i="48" s="1"/>
  <c r="AX35" i="48"/>
  <c r="AX43" i="48" s="1"/>
  <c r="AT35" i="48"/>
  <c r="AT43" i="48" s="1"/>
  <c r="AW35" i="48"/>
  <c r="AW43" i="48" s="1"/>
  <c r="AS43" i="48"/>
  <c r="AQ43" i="48"/>
  <c r="AJ43" i="48"/>
  <c r="AR43" i="48"/>
  <c r="AM26" i="48"/>
  <c r="AD41" i="48"/>
  <c r="AD42" i="48" s="1"/>
  <c r="AE41" i="48"/>
  <c r="AE42" i="48" s="1"/>
  <c r="AF35" i="48"/>
  <c r="AF43" i="48" s="1"/>
  <c r="AE34" i="48"/>
  <c r="AH43" i="48"/>
  <c r="AO35" i="48"/>
  <c r="AO43" i="48" s="1"/>
  <c r="AO45" i="48" s="1"/>
  <c r="AC35" i="48"/>
  <c r="AC43" i="48" s="1"/>
  <c r="AM39" i="48"/>
  <c r="AM41" i="48" s="1"/>
  <c r="AM42" i="48" s="1"/>
  <c r="AM33" i="48"/>
  <c r="AM34" i="48" s="1"/>
  <c r="AM23" i="48"/>
  <c r="AM22" i="48"/>
  <c r="S54" i="49"/>
  <c r="Z53" i="49"/>
  <c r="W53" i="49"/>
  <c r="Y53" i="49" s="1"/>
  <c r="Z52" i="49"/>
  <c r="Z54" i="49" s="1"/>
  <c r="W52" i="49"/>
  <c r="Y52" i="49" s="1"/>
  <c r="Z51" i="49"/>
  <c r="Y51" i="49"/>
  <c r="BC35" i="49"/>
  <c r="AY35" i="49"/>
  <c r="BA33" i="49"/>
  <c r="AW33" i="49"/>
  <c r="AZ32" i="49"/>
  <c r="AV32" i="49"/>
  <c r="BB30" i="49"/>
  <c r="AX30" i="49"/>
  <c r="BA29" i="49"/>
  <c r="AW29" i="49"/>
  <c r="AZ28" i="49"/>
  <c r="AV28" i="49"/>
  <c r="BC27" i="49"/>
  <c r="BB27" i="49"/>
  <c r="BA27" i="49"/>
  <c r="AT27" i="49"/>
  <c r="AS27" i="49"/>
  <c r="AS33" i="49" s="1"/>
  <c r="AQ27" i="49"/>
  <c r="AJ27" i="49"/>
  <c r="AH27" i="49"/>
  <c r="BB26" i="49"/>
  <c r="BA26" i="49"/>
  <c r="AZ26" i="49"/>
  <c r="AZ27" i="49" s="1"/>
  <c r="AY26" i="49"/>
  <c r="AY27" i="49" s="1"/>
  <c r="AS26" i="49"/>
  <c r="AR26" i="49"/>
  <c r="AR27" i="49" s="1"/>
  <c r="AR32" i="49" s="1"/>
  <c r="AP26" i="49"/>
  <c r="AP27" i="49" s="1"/>
  <c r="AP30" i="49" s="1"/>
  <c r="AJ26" i="49"/>
  <c r="AH26" i="49"/>
  <c r="AF26" i="49"/>
  <c r="AF27" i="49" s="1"/>
  <c r="AE26" i="49"/>
  <c r="AE27" i="49" s="1"/>
  <c r="AD26" i="49"/>
  <c r="AD27" i="49" s="1"/>
  <c r="BB25" i="49"/>
  <c r="BA25" i="49"/>
  <c r="AZ25" i="49"/>
  <c r="AY25" i="49"/>
  <c r="AX25" i="49"/>
  <c r="AX26" i="49" s="1"/>
  <c r="AX27" i="49" s="1"/>
  <c r="AW25" i="49"/>
  <c r="AW26" i="49" s="1"/>
  <c r="AW27" i="49" s="1"/>
  <c r="AV25" i="49"/>
  <c r="AV26" i="49" s="1"/>
  <c r="AV27" i="49" s="1"/>
  <c r="AU25" i="49"/>
  <c r="AU26" i="49" s="1"/>
  <c r="AU27" i="49" s="1"/>
  <c r="AU35" i="49" s="1"/>
  <c r="AT25" i="49"/>
  <c r="AS25" i="49"/>
  <c r="AR25" i="49"/>
  <c r="AQ25" i="49"/>
  <c r="AP25" i="49"/>
  <c r="AO25" i="49"/>
  <c r="AO26" i="49" s="1"/>
  <c r="AO27" i="49" s="1"/>
  <c r="AO29" i="49" s="1"/>
  <c r="AN25" i="49"/>
  <c r="AN26" i="49" s="1"/>
  <c r="AN27" i="49" s="1"/>
  <c r="AN28" i="49" s="1"/>
  <c r="AK25" i="49"/>
  <c r="AK26" i="49" s="1"/>
  <c r="AJ25" i="49"/>
  <c r="AH25" i="49"/>
  <c r="AF25" i="49"/>
  <c r="AE25" i="49"/>
  <c r="AD25" i="49"/>
  <c r="AC25" i="49"/>
  <c r="AC26" i="49" s="1"/>
  <c r="AC27" i="49" s="1"/>
  <c r="AM24" i="49"/>
  <c r="AE24" i="49"/>
  <c r="AD24" i="49"/>
  <c r="AE23" i="49"/>
  <c r="AD23" i="49"/>
  <c r="AM23" i="49" s="1"/>
  <c r="AM25" i="49" s="1"/>
  <c r="AM26" i="49" s="1"/>
  <c r="AM27" i="49" s="1"/>
  <c r="AM24" i="48" l="1"/>
  <c r="Y54" i="49"/>
  <c r="S70" i="48"/>
  <c r="Z69" i="48"/>
  <c r="W69" i="48"/>
  <c r="Y69" i="48" s="1"/>
  <c r="Z68" i="48"/>
  <c r="W68" i="48"/>
  <c r="Y68" i="48" s="1"/>
  <c r="Z67" i="48"/>
  <c r="Z70" i="48" s="1"/>
  <c r="Y67" i="48"/>
  <c r="BC51" i="48"/>
  <c r="AY51" i="48"/>
  <c r="BA49" i="48"/>
  <c r="AW49" i="48"/>
  <c r="AZ48" i="48"/>
  <c r="AV48" i="48"/>
  <c r="BB46" i="48"/>
  <c r="AZ44" i="48"/>
  <c r="BC43" i="48"/>
  <c r="AR48" i="48"/>
  <c r="BB35" i="48"/>
  <c r="BB43" i="48" s="1"/>
  <c r="BA35" i="48"/>
  <c r="BA43" i="48" s="1"/>
  <c r="AZ35" i="48"/>
  <c r="AZ43" i="48" s="1"/>
  <c r="AU51" i="48"/>
  <c r="AS49" i="48"/>
  <c r="AE28" i="48"/>
  <c r="AD28" i="48"/>
  <c r="AM28" i="48" s="1"/>
  <c r="AE27" i="48"/>
  <c r="AD27" i="48"/>
  <c r="AD29" i="48" s="1"/>
  <c r="W53" i="47"/>
  <c r="W52" i="47"/>
  <c r="Y52" i="47" s="1"/>
  <c r="S54" i="47"/>
  <c r="Z53" i="47"/>
  <c r="Y53" i="47"/>
  <c r="Z52" i="47"/>
  <c r="Z51" i="47"/>
  <c r="Z54" i="47" s="1"/>
  <c r="Y51" i="47"/>
  <c r="AW29" i="47"/>
  <c r="AY35" i="47"/>
  <c r="AZ32" i="47"/>
  <c r="AV32" i="47"/>
  <c r="BB30" i="47"/>
  <c r="AX30" i="47"/>
  <c r="BA29" i="47"/>
  <c r="AZ28" i="47"/>
  <c r="AV28" i="47"/>
  <c r="BC27" i="47"/>
  <c r="AE29" i="48" l="1"/>
  <c r="AE35" i="48" s="1"/>
  <c r="AE43" i="48" s="1"/>
  <c r="AD35" i="48"/>
  <c r="AD43" i="48" s="1"/>
  <c r="AM27" i="48"/>
  <c r="Y70" i="48"/>
  <c r="Y54" i="47"/>
  <c r="BC35" i="47"/>
  <c r="BA33" i="47"/>
  <c r="AW33" i="47"/>
  <c r="AT27" i="47"/>
  <c r="AQ27" i="47"/>
  <c r="BB25" i="47"/>
  <c r="BA25" i="47"/>
  <c r="BA26" i="47" s="1"/>
  <c r="BA27" i="47" s="1"/>
  <c r="AZ25" i="47"/>
  <c r="AZ26" i="47" s="1"/>
  <c r="AZ27" i="47" s="1"/>
  <c r="AY25" i="47"/>
  <c r="AY26" i="47" s="1"/>
  <c r="AY27" i="47" s="1"/>
  <c r="AX25" i="47"/>
  <c r="AX26" i="47" s="1"/>
  <c r="AX27" i="47" s="1"/>
  <c r="AW25" i="47"/>
  <c r="AW26" i="47" s="1"/>
  <c r="AW27" i="47" s="1"/>
  <c r="AV25" i="47"/>
  <c r="AV26" i="47" s="1"/>
  <c r="AV27" i="47" s="1"/>
  <c r="AU25" i="47"/>
  <c r="AU26" i="47" s="1"/>
  <c r="AU27" i="47" s="1"/>
  <c r="AT25" i="47"/>
  <c r="AS25" i="47"/>
  <c r="AS26" i="47" s="1"/>
  <c r="AR25" i="47"/>
  <c r="AR26" i="47" s="1"/>
  <c r="AR27" i="47" s="1"/>
  <c r="AQ25" i="47"/>
  <c r="AP25" i="47"/>
  <c r="AP26" i="47" s="1"/>
  <c r="AP27" i="47" s="1"/>
  <c r="AO25" i="47"/>
  <c r="AO26" i="47" s="1"/>
  <c r="AO27" i="47" s="1"/>
  <c r="AN25" i="47"/>
  <c r="AN26" i="47" s="1"/>
  <c r="AN27" i="47" s="1"/>
  <c r="AK25" i="47"/>
  <c r="AJ25" i="47"/>
  <c r="AJ26" i="47" s="1"/>
  <c r="AJ27" i="47" s="1"/>
  <c r="AH25" i="47"/>
  <c r="AF25" i="47"/>
  <c r="AF26" i="47" s="1"/>
  <c r="AF27" i="47" s="1"/>
  <c r="AC25" i="47"/>
  <c r="AC26" i="47" s="1"/>
  <c r="AC27" i="47" s="1"/>
  <c r="AE24" i="47"/>
  <c r="AD24" i="47"/>
  <c r="AE23" i="47"/>
  <c r="AD23" i="47"/>
  <c r="AM35" i="48" l="1"/>
  <c r="AM43" i="48" s="1"/>
  <c r="AM29" i="48"/>
  <c r="AH26" i="47"/>
  <c r="AH27" i="47" s="1"/>
  <c r="BB26" i="47"/>
  <c r="BB27" i="47" s="1"/>
  <c r="AM24" i="47"/>
  <c r="AK26" i="47"/>
  <c r="AS27" i="47"/>
  <c r="AS33" i="47" s="1"/>
  <c r="AD25" i="47"/>
  <c r="AD26" i="47" s="1"/>
  <c r="AD27" i="47" s="1"/>
  <c r="AM23" i="47"/>
  <c r="AE25" i="47"/>
  <c r="AE26" i="47" s="1"/>
  <c r="AE27" i="47" s="1"/>
  <c r="AP30" i="47"/>
  <c r="AU35" i="47"/>
  <c r="AR32" i="47"/>
  <c r="AN28" i="47"/>
  <c r="AO29" i="47"/>
  <c r="AM25" i="47" l="1"/>
  <c r="AM26" i="47" s="1"/>
  <c r="AM27" i="47" s="1"/>
  <c r="AX67" i="44"/>
  <c r="AP65" i="44"/>
  <c r="AQ65" i="44"/>
  <c r="AR65" i="44"/>
  <c r="AS65" i="44"/>
  <c r="AS70" i="44" s="1"/>
  <c r="AT65" i="44"/>
  <c r="AU65" i="44"/>
  <c r="AV65" i="44"/>
  <c r="AP64" i="44"/>
  <c r="AQ64" i="44"/>
  <c r="AR64" i="44"/>
  <c r="AS64" i="44"/>
  <c r="AT64" i="44"/>
  <c r="AU64" i="44"/>
  <c r="AV64" i="44"/>
  <c r="AP63" i="44"/>
  <c r="AQ63" i="44"/>
  <c r="AR63" i="44"/>
  <c r="AS63" i="44"/>
  <c r="AT63" i="44"/>
  <c r="AU63" i="44"/>
  <c r="AV63" i="44"/>
  <c r="AO63" i="44"/>
  <c r="AP39" i="44"/>
  <c r="AQ39" i="44"/>
  <c r="AR39" i="44"/>
  <c r="AS39" i="44"/>
  <c r="AT39" i="44"/>
  <c r="AU39" i="44"/>
  <c r="AV39" i="44"/>
  <c r="AO39" i="44"/>
  <c r="AP27" i="44"/>
  <c r="AQ27" i="44"/>
  <c r="AR27" i="44"/>
  <c r="AS27" i="44"/>
  <c r="AT27" i="44"/>
  <c r="AU27" i="44"/>
  <c r="AV27" i="44"/>
  <c r="AO27" i="44"/>
  <c r="AO40" i="44" s="1"/>
  <c r="AD39" i="44"/>
  <c r="BD73" i="44"/>
  <c r="AZ73" i="44"/>
  <c r="BB71" i="44"/>
  <c r="AX71" i="44"/>
  <c r="BA70" i="44"/>
  <c r="AW70" i="44"/>
  <c r="BC68" i="44"/>
  <c r="AY68" i="44"/>
  <c r="BB67" i="44"/>
  <c r="BA66" i="44"/>
  <c r="AW66" i="44"/>
  <c r="AD39" i="45"/>
  <c r="BD73" i="45"/>
  <c r="AZ73" i="45"/>
  <c r="BB71" i="45"/>
  <c r="AX71" i="45"/>
  <c r="AP65" i="45"/>
  <c r="AQ65" i="45"/>
  <c r="AQ68" i="45" s="1"/>
  <c r="AR65" i="45"/>
  <c r="AS65" i="45"/>
  <c r="AS70" i="45" s="1"/>
  <c r="AT65" i="45"/>
  <c r="AU65" i="45"/>
  <c r="AV65" i="45"/>
  <c r="BA70" i="45"/>
  <c r="AW70" i="45"/>
  <c r="BC68" i="45"/>
  <c r="AY68" i="45"/>
  <c r="AV73" i="45"/>
  <c r="AT71" i="45"/>
  <c r="AP67" i="45"/>
  <c r="BB67" i="45"/>
  <c r="AX67" i="45"/>
  <c r="AP63" i="45"/>
  <c r="AP40" i="45"/>
  <c r="AP39" i="45"/>
  <c r="AQ39" i="45"/>
  <c r="AR39" i="45"/>
  <c r="AS39" i="45"/>
  <c r="AS40" i="45" s="1"/>
  <c r="AT39" i="45"/>
  <c r="AT40" i="45" s="1"/>
  <c r="AU39" i="45"/>
  <c r="AV39" i="45"/>
  <c r="AO39" i="45"/>
  <c r="AV27" i="45"/>
  <c r="AV40" i="45" s="1"/>
  <c r="AR27" i="45"/>
  <c r="AQ27" i="45"/>
  <c r="AP27" i="45"/>
  <c r="AO27" i="45"/>
  <c r="AT63" i="45"/>
  <c r="AT64" i="45" s="1"/>
  <c r="AQ63" i="45"/>
  <c r="AQ64" i="45" s="1"/>
  <c r="AP64" i="45"/>
  <c r="AO63" i="45"/>
  <c r="AO64" i="45" s="1"/>
  <c r="AW66" i="45"/>
  <c r="BA66" i="45"/>
  <c r="BD63" i="45"/>
  <c r="BD64" i="45" s="1"/>
  <c r="BD65" i="45" s="1"/>
  <c r="BB63" i="45"/>
  <c r="BB64" i="45" s="1"/>
  <c r="BB65" i="45" s="1"/>
  <c r="AK63" i="45"/>
  <c r="AK64" i="45" s="1"/>
  <c r="AK65" i="45" s="1"/>
  <c r="AG63" i="45"/>
  <c r="AG64" i="45" s="1"/>
  <c r="AG65" i="45" s="1"/>
  <c r="AF63" i="45"/>
  <c r="AF64" i="45" s="1"/>
  <c r="AD63" i="45"/>
  <c r="AD64" i="45" s="1"/>
  <c r="BA62" i="45"/>
  <c r="AN62" i="45"/>
  <c r="AF62" i="45"/>
  <c r="AE62" i="45"/>
  <c r="BA61" i="45"/>
  <c r="AF61" i="45"/>
  <c r="AE61" i="45"/>
  <c r="AN61" i="45" s="1"/>
  <c r="BA60" i="45"/>
  <c r="AN60" i="45"/>
  <c r="AF60" i="45"/>
  <c r="AE60" i="45"/>
  <c r="BA58" i="45"/>
  <c r="AF58" i="45"/>
  <c r="AE58" i="45"/>
  <c r="AN58" i="45" s="1"/>
  <c r="BA57" i="45"/>
  <c r="AN57" i="45"/>
  <c r="AF57" i="45"/>
  <c r="AE57" i="45"/>
  <c r="BA56" i="45"/>
  <c r="AF56" i="45"/>
  <c r="AE56" i="45"/>
  <c r="AN56" i="45" s="1"/>
  <c r="BA54" i="45"/>
  <c r="AN54" i="45"/>
  <c r="AF54" i="45"/>
  <c r="AE54" i="45"/>
  <c r="BA53" i="45"/>
  <c r="AF53" i="45"/>
  <c r="AE53" i="45"/>
  <c r="AN53" i="45" s="1"/>
  <c r="BA52" i="45"/>
  <c r="AN52" i="45"/>
  <c r="AF52" i="45"/>
  <c r="AE52" i="45"/>
  <c r="BA50" i="45"/>
  <c r="AF50" i="45"/>
  <c r="AE50" i="45"/>
  <c r="AN50" i="45" s="1"/>
  <c r="BA49" i="45"/>
  <c r="AN49" i="45"/>
  <c r="AF49" i="45"/>
  <c r="AE49" i="45"/>
  <c r="BA48" i="45"/>
  <c r="AF48" i="45"/>
  <c r="AE48" i="45"/>
  <c r="AN48" i="45" s="1"/>
  <c r="BA46" i="45"/>
  <c r="AN46" i="45"/>
  <c r="AF46" i="45"/>
  <c r="AE46" i="45"/>
  <c r="BA45" i="45"/>
  <c r="AF45" i="45"/>
  <c r="AE45" i="45"/>
  <c r="AN45" i="45" s="1"/>
  <c r="BA44" i="45"/>
  <c r="BA63" i="45" s="1"/>
  <c r="BA64" i="45" s="1"/>
  <c r="AN44" i="45"/>
  <c r="AF44" i="45"/>
  <c r="AE44" i="45"/>
  <c r="AE63" i="45" s="1"/>
  <c r="AE64" i="45" s="1"/>
  <c r="BB40" i="45"/>
  <c r="AX40" i="45"/>
  <c r="AX65" i="45" s="1"/>
  <c r="BC39" i="45"/>
  <c r="AZ39" i="45"/>
  <c r="AX39" i="45"/>
  <c r="AL39" i="45"/>
  <c r="AL40" i="45" s="1"/>
  <c r="AK39" i="45"/>
  <c r="AK40" i="45" s="1"/>
  <c r="AI39" i="45"/>
  <c r="AI40" i="45" s="1"/>
  <c r="AI65" i="45" s="1"/>
  <c r="AG39" i="45"/>
  <c r="BA38" i="45"/>
  <c r="BA39" i="45" s="1"/>
  <c r="AF38" i="45"/>
  <c r="AN38" i="45" s="1"/>
  <c r="AE38" i="45"/>
  <c r="AY37" i="45"/>
  <c r="AY39" i="45" s="1"/>
  <c r="AY40" i="45" s="1"/>
  <c r="AY65" i="45" s="1"/>
  <c r="AF37" i="45"/>
  <c r="AF39" i="45" s="1"/>
  <c r="AE35" i="45"/>
  <c r="AN35" i="45" s="1"/>
  <c r="AW34" i="45"/>
  <c r="AN34" i="45"/>
  <c r="AE34" i="45"/>
  <c r="AW33" i="45"/>
  <c r="AE33" i="45"/>
  <c r="AN33" i="45" s="1"/>
  <c r="AW32" i="45"/>
  <c r="AN32" i="45"/>
  <c r="AE32" i="45"/>
  <c r="AW31" i="45"/>
  <c r="AF31" i="45"/>
  <c r="AE31" i="45"/>
  <c r="AN31" i="45" s="1"/>
  <c r="AE30" i="45"/>
  <c r="AN30" i="45" s="1"/>
  <c r="AW29" i="45"/>
  <c r="AF29" i="45"/>
  <c r="AE29" i="45"/>
  <c r="AN29" i="45" s="1"/>
  <c r="BC27" i="45"/>
  <c r="BB27" i="45"/>
  <c r="BA27" i="45"/>
  <c r="AZ27" i="45"/>
  <c r="AZ40" i="45" s="1"/>
  <c r="AZ65" i="45" s="1"/>
  <c r="AY27" i="45"/>
  <c r="AX27" i="45"/>
  <c r="AW27" i="45"/>
  <c r="AL27" i="45"/>
  <c r="AK27" i="45"/>
  <c r="AI27" i="45"/>
  <c r="AG27" i="45"/>
  <c r="AG40" i="45" s="1"/>
  <c r="AD27" i="45"/>
  <c r="AF26" i="45"/>
  <c r="AE26" i="45"/>
  <c r="AN26" i="45" s="1"/>
  <c r="AF25" i="45"/>
  <c r="AE25" i="45"/>
  <c r="AN25" i="45" s="1"/>
  <c r="AF24" i="45"/>
  <c r="AN24" i="45" s="1"/>
  <c r="AE24" i="45"/>
  <c r="AF23" i="45"/>
  <c r="AE23" i="45"/>
  <c r="AN23" i="45" s="1"/>
  <c r="AF22" i="45"/>
  <c r="AN22" i="45" s="1"/>
  <c r="AE22" i="45"/>
  <c r="AE27" i="45" s="1"/>
  <c r="AD63" i="44"/>
  <c r="BA62" i="44"/>
  <c r="AF62" i="44"/>
  <c r="AE62" i="44"/>
  <c r="AN62" i="44" s="1"/>
  <c r="BA61" i="44"/>
  <c r="AF61" i="44"/>
  <c r="AE61" i="44"/>
  <c r="BA60" i="44"/>
  <c r="BA58" i="44"/>
  <c r="AF58" i="44"/>
  <c r="AE58" i="44"/>
  <c r="AN58" i="44" s="1"/>
  <c r="BA57" i="44"/>
  <c r="AF57" i="44"/>
  <c r="AE57" i="44"/>
  <c r="BA56" i="44"/>
  <c r="BA54" i="44"/>
  <c r="AF54" i="44"/>
  <c r="AE54" i="44"/>
  <c r="BA53" i="44"/>
  <c r="AF53" i="44"/>
  <c r="AN53" i="44" s="1"/>
  <c r="AE53" i="44"/>
  <c r="BA52" i="44"/>
  <c r="BA50" i="44"/>
  <c r="AF50" i="44"/>
  <c r="AE50" i="44"/>
  <c r="AN50" i="44" s="1"/>
  <c r="BA49" i="44"/>
  <c r="AN49" i="44"/>
  <c r="AF49" i="44"/>
  <c r="AE49" i="44"/>
  <c r="BA48" i="44"/>
  <c r="BA46" i="44"/>
  <c r="AF46" i="44"/>
  <c r="AE46" i="44"/>
  <c r="AN46" i="44" s="1"/>
  <c r="BA45" i="44"/>
  <c r="AN45" i="44"/>
  <c r="AF45" i="44"/>
  <c r="AE45" i="44"/>
  <c r="BA44" i="44"/>
  <c r="AE35" i="44"/>
  <c r="AN35" i="44" s="1"/>
  <c r="AW32" i="44"/>
  <c r="AW33" i="44"/>
  <c r="AW34" i="44"/>
  <c r="AE34" i="44"/>
  <c r="AN34" i="44" s="1"/>
  <c r="AE33" i="44"/>
  <c r="AN33" i="44" s="1"/>
  <c r="AW29" i="44"/>
  <c r="AW31" i="44"/>
  <c r="BA40" i="45" l="1"/>
  <c r="BA65" i="45" s="1"/>
  <c r="BC40" i="45"/>
  <c r="BC65" i="45" s="1"/>
  <c r="AN54" i="44"/>
  <c r="AN57" i="44"/>
  <c r="AN61" i="44"/>
  <c r="AO40" i="45"/>
  <c r="AO65" i="45" s="1"/>
  <c r="AO66" i="45" s="1"/>
  <c r="AQ40" i="45"/>
  <c r="AF40" i="45"/>
  <c r="AF65" i="45" s="1"/>
  <c r="AN27" i="45"/>
  <c r="AN64" i="45"/>
  <c r="AF27" i="45"/>
  <c r="AW37" i="45"/>
  <c r="AW39" i="45" s="1"/>
  <c r="AW40" i="45" s="1"/>
  <c r="AW65" i="45" s="1"/>
  <c r="AD40" i="45" l="1"/>
  <c r="AD65" i="45" s="1"/>
  <c r="AI27" i="44" l="1"/>
  <c r="BA38" i="44"/>
  <c r="AL39" i="44"/>
  <c r="AL27" i="44"/>
  <c r="AL40" i="44" l="1"/>
  <c r="AG63" i="44" l="1"/>
  <c r="BD63" i="44"/>
  <c r="BB63" i="44"/>
  <c r="BA63" i="44"/>
  <c r="AK63" i="44"/>
  <c r="AF56" i="44"/>
  <c r="AF60" i="44"/>
  <c r="AE60" i="44"/>
  <c r="AE56" i="44"/>
  <c r="AF52" i="44"/>
  <c r="AE52" i="44"/>
  <c r="AF48" i="44"/>
  <c r="AE48" i="44"/>
  <c r="AF44" i="44"/>
  <c r="AE44" i="44"/>
  <c r="AY37" i="44"/>
  <c r="AF37" i="44"/>
  <c r="AE30" i="44"/>
  <c r="AN30" i="44" s="1"/>
  <c r="AE32" i="44"/>
  <c r="AN52" i="44" l="1"/>
  <c r="AN56" i="44"/>
  <c r="AN44" i="44"/>
  <c r="AN60" i="44"/>
  <c r="AF63" i="44"/>
  <c r="AE63" i="44"/>
  <c r="AW37" i="44"/>
  <c r="AN48" i="44"/>
  <c r="AN32" i="44"/>
  <c r="AF31" i="44"/>
  <c r="AE31" i="44"/>
  <c r="AF29" i="44"/>
  <c r="AE29" i="44"/>
  <c r="AN63" i="44" l="1"/>
  <c r="AN31" i="44"/>
  <c r="AN29" i="44"/>
  <c r="BC27" i="44" l="1"/>
  <c r="BB27" i="44"/>
  <c r="BB40" i="44" s="1"/>
  <c r="BA27" i="44"/>
  <c r="AG39" i="44"/>
  <c r="AI39" i="44"/>
  <c r="AK39" i="44"/>
  <c r="AT40" i="44"/>
  <c r="AV40" i="44"/>
  <c r="AW39" i="44"/>
  <c r="AX39" i="44"/>
  <c r="AY39" i="44"/>
  <c r="AZ39" i="44"/>
  <c r="BA39" i="44"/>
  <c r="BC39" i="44"/>
  <c r="AX27" i="44"/>
  <c r="AD27" i="44"/>
  <c r="AF26" i="44"/>
  <c r="AF25" i="44"/>
  <c r="AF24" i="44"/>
  <c r="AO64" i="44"/>
  <c r="AT71" i="44" l="1"/>
  <c r="BD64" i="44"/>
  <c r="BB64" i="44"/>
  <c r="AV73" i="44"/>
  <c r="AE25" i="44"/>
  <c r="AN25" i="44" s="1"/>
  <c r="AE26" i="44"/>
  <c r="AE24" i="44"/>
  <c r="BA40" i="44"/>
  <c r="AF38" i="44"/>
  <c r="AE38" i="44"/>
  <c r="AZ27" i="44"/>
  <c r="AZ40" i="44" s="1"/>
  <c r="AY27" i="44"/>
  <c r="AW27" i="44"/>
  <c r="AS40" i="44"/>
  <c r="AP40" i="44"/>
  <c r="AP67" i="44" s="1"/>
  <c r="AK27" i="44"/>
  <c r="AK40" i="44" s="1"/>
  <c r="AK64" i="44" s="1"/>
  <c r="AG27" i="44"/>
  <c r="AF23" i="44"/>
  <c r="AE23" i="44"/>
  <c r="AF22" i="44"/>
  <c r="AE22" i="44"/>
  <c r="AE27" i="44" l="1"/>
  <c r="AE39" i="44"/>
  <c r="AF39" i="44"/>
  <c r="BA64" i="44"/>
  <c r="BA65" i="44" s="1"/>
  <c r="AN38" i="44"/>
  <c r="AW40" i="44"/>
  <c r="AQ40" i="44"/>
  <c r="AQ68" i="44" s="1"/>
  <c r="AN26" i="44"/>
  <c r="AI40" i="44"/>
  <c r="AI65" i="44" s="1"/>
  <c r="AD40" i="44"/>
  <c r="AX40" i="44"/>
  <c r="BC40" i="44"/>
  <c r="BC65" i="44" s="1"/>
  <c r="AG40" i="44"/>
  <c r="AY40" i="44"/>
  <c r="AY65" i="44" s="1"/>
  <c r="BD65" i="44"/>
  <c r="AK65" i="44"/>
  <c r="BB65" i="44"/>
  <c r="AF27" i="44"/>
  <c r="AN23" i="44"/>
  <c r="AN22" i="44"/>
  <c r="AZ65" i="44"/>
  <c r="AO65" i="44"/>
  <c r="AO66" i="44" s="1"/>
  <c r="AN24" i="44"/>
  <c r="AN27" i="44" l="1"/>
  <c r="AN39" i="44"/>
  <c r="AD64" i="44"/>
  <c r="AD65" i="44" s="1"/>
  <c r="AG64" i="44"/>
  <c r="AG65" i="44" s="1"/>
  <c r="AX65" i="44"/>
  <c r="AW65" i="44"/>
  <c r="AE40" i="44"/>
  <c r="AF40" i="44"/>
  <c r="AN40" i="44" l="1"/>
  <c r="AN64" i="44"/>
  <c r="AE64" i="44"/>
  <c r="AE65" i="44" s="1"/>
  <c r="AF64" i="44"/>
  <c r="AF65" i="44" s="1"/>
  <c r="AN65" i="44" l="1"/>
  <c r="AN39" i="45" l="1"/>
  <c r="AN40" i="45" s="1"/>
  <c r="AN65" i="45" s="1"/>
  <c r="AN37" i="45"/>
  <c r="AE39" i="45"/>
  <c r="AE40" i="45" s="1"/>
  <c r="AE65" i="45" s="1"/>
</calcChain>
</file>

<file path=xl/sharedStrings.xml><?xml version="1.0" encoding="utf-8"?>
<sst xmlns="http://schemas.openxmlformats.org/spreadsheetml/2006/main" count="771" uniqueCount="208">
  <si>
    <t>РОБОЧИЙ   НАВЧАЛЬНИЙ   ПЛАН</t>
  </si>
  <si>
    <t>Факультет (інститут)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</si>
  <si>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</si>
  <si>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</si>
  <si>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</si>
  <si>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</si>
  <si>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</si>
  <si>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</si>
  <si>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</si>
  <si>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</si>
  <si>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</si>
  <si>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</si>
  <si>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</si>
  <si>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</si>
  <si>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</si>
  <si>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</si>
  <si>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</si>
  <si>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</si>
  <si>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</si>
  <si>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</si>
  <si>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</si>
  <si>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</si>
  <si>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</si>
  <si>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</si>
  <si>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</si>
  <si>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</si>
  <si>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</si>
  <si>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</si>
  <si>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</si>
  <si>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</si>
  <si>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</si>
  <si>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</si>
  <si>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</si>
  <si>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</si>
  <si>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</si>
  <si>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</si>
  <si>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Декан факультету (директор інституту)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</si>
  <si>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</si>
  <si>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</si>
  <si>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</si>
  <si>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</si>
  <si>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</si>
  <si>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</si>
  <si>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</si>
  <si>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</si>
  <si>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1 курс</t>
  </si>
  <si>
    <t>1 семестр</t>
  </si>
  <si>
    <t>2 семестр</t>
  </si>
  <si>
    <t>18 тижнів</t>
  </si>
  <si>
    <t>Менеджменту</t>
  </si>
  <si>
    <t>Спеціальність (код і назва)</t>
  </si>
  <si>
    <t>Освітній ступінь</t>
  </si>
  <si>
    <t>Практичні (семінари)</t>
  </si>
  <si>
    <t>Лаборатор. (комп.практ.)</t>
  </si>
  <si>
    <t>Індивідуальні заняття</t>
  </si>
  <si>
    <t>за  НП</t>
  </si>
  <si>
    <t>з урахув. інд. занять</t>
  </si>
  <si>
    <t>НАЦІОНАЛЬНИЙ ТЕХНІЧНИЙ УНІВЕРСИТЕТ УКРАЇНИ "КИЇВСЬКИЙ ПОЛІТЕХНІЧНИЙ ІНСТИТУТ імені ІГОРЯ СІКОРСЬКОГО"</t>
  </si>
  <si>
    <r>
      <t>_____________________________________</t>
    </r>
    <r>
      <rPr>
        <b/>
        <sz val="26"/>
        <rFont val="Arial"/>
        <family val="2"/>
        <charset val="204"/>
      </rPr>
      <t xml:space="preserve"> Анатолій МЕЛЬНИЧЕНКО</t>
    </r>
  </si>
  <si>
    <t>на 2020 / 2021 навчальний рік</t>
  </si>
  <si>
    <r>
      <t xml:space="preserve">"_____"___________________ </t>
    </r>
    <r>
      <rPr>
        <b/>
        <sz val="26"/>
        <rFont val="Arial"/>
        <family val="2"/>
        <charset val="204"/>
      </rPr>
      <t>2020 р.</t>
    </r>
  </si>
  <si>
    <t>Проректор з навчальної роботи КПІ ім. Ігоря Сікорського</t>
  </si>
  <si>
    <t>очна (денна)</t>
  </si>
  <si>
    <t>(прийому студентів 2020 р.)</t>
  </si>
  <si>
    <t>Освітні компоненти 
(навчальні дисципліни, курсові проекти (роботи), 
практики, кваліфікаційна робота)</t>
  </si>
  <si>
    <t>1. НОРМАТИВНІ освітні компоненти</t>
  </si>
  <si>
    <t xml:space="preserve">1.1. Цикл загальної підготовки  </t>
  </si>
  <si>
    <t>1.2. Цикл професійної підготовки</t>
  </si>
  <si>
    <t>Дослідницький (науковий) компонент</t>
  </si>
  <si>
    <t>Разом нормативних ОК циклу загальної підготовки</t>
  </si>
  <si>
    <t>ВСЬОГО нормативних:</t>
  </si>
  <si>
    <t>Разом нормативних ОК циклу професійної підготовки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</si>
  <si>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</si>
  <si>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</si>
  <si>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Разом вибіркових ОК циклу професійної підготовки</t>
  </si>
  <si>
    <t xml:space="preserve">ЗАГАЛЬНА КІЛЬКІСТЬ: </t>
  </si>
  <si>
    <t>ВСЬОГО вибіркових:</t>
  </si>
  <si>
    <t>Розподіл аудиторних годин на тиждень за
курсами і семестрами</t>
  </si>
  <si>
    <t>Сталий інноваційний розвиток</t>
  </si>
  <si>
    <t xml:space="preserve">Автоматизації проектування енергетичних процесів і систем  </t>
  </si>
  <si>
    <t>/ Олександр КОВАЛЬ /</t>
  </si>
  <si>
    <t>/ Євген ПИСЬМЕННИЙ /</t>
  </si>
  <si>
    <t>Ухвалено на засіданні Вченої ради факультету, ПРОТОКОЛ № 9 від 29.04 2020 р.</t>
  </si>
  <si>
    <t>В.о. завідувача кафедри</t>
  </si>
  <si>
    <t xml:space="preserve">Інтелектуальна власність та патентознавство 2.  Патентознавство та набуття прав   </t>
  </si>
  <si>
    <t xml:space="preserve">Інтелектуальна власність та патентознавство 1.    Право інтелектуальної власності                                        </t>
  </si>
  <si>
    <t xml:space="preserve">Інформаційного права та права інтелектуальної власності  </t>
  </si>
  <si>
    <t xml:space="preserve">Автоматизації проектування енерегтичних процесів та систем </t>
  </si>
  <si>
    <t>Автоматизації проектування енерегтичних процесів та систем</t>
  </si>
  <si>
    <t xml:space="preserve">Кафедра англійської мови технічного спрямування №1            </t>
  </si>
  <si>
    <t>Практикум іншомовного наукового спілкування 1. Іншомовне професійне спілкування</t>
  </si>
  <si>
    <t>Постреляційні бази даних</t>
  </si>
  <si>
    <t xml:space="preserve">Наукова робота за темою магістерської дисертації - 1. Основи наукових досліджень.                       </t>
  </si>
  <si>
    <t xml:space="preserve">Наукова робота за темою магістерської дисертації - 2. Науково-дослідна робота за темою магістерської дисертації                          </t>
  </si>
  <si>
    <t>Освітній компонент 1 К-Каталогу</t>
  </si>
  <si>
    <t>Освітній компонент 2 К-Каталогу</t>
  </si>
  <si>
    <t>Освітній компонент 3 К-Каталогу</t>
  </si>
  <si>
    <t>Нечітке моделювання та управління</t>
  </si>
  <si>
    <t>Освітній компонент 4 К-Каталогу</t>
  </si>
  <si>
    <t>Освітній компонент 5 К-Каталогу</t>
  </si>
  <si>
    <t xml:space="preserve"> Конструювання машин        </t>
  </si>
  <si>
    <t>за освітньо-професійною програмою магістерської підготовки (спеціалізацією)</t>
  </si>
  <si>
    <t>1 рік 4 міс.</t>
  </si>
  <si>
    <t>Інженерія програмного забезпечення інтелектуальних кібер-фізичних систем і веб-технологій</t>
  </si>
  <si>
    <t>121 Інженерія програмного забезпечення</t>
  </si>
  <si>
    <t>магістр з інженерії програмного забезпечення</t>
  </si>
  <si>
    <t xml:space="preserve">Теплоенергетичний               </t>
  </si>
  <si>
    <t>Інноваційний менеджмент програмного забезпечення</t>
  </si>
  <si>
    <t xml:space="preserve">Розробка застосунків  Інтернету речей та сенсорних мереж                               </t>
  </si>
  <si>
    <t>Курсова робота з розробки застосунків  Інтернету речей та сенсорних мереж</t>
  </si>
  <si>
    <t xml:space="preserve">Розподілені бази даних                         </t>
  </si>
  <si>
    <t>Інженерія даних та знань</t>
  </si>
  <si>
    <t>Асинхронне та реактивне програмування</t>
  </si>
  <si>
    <t>Курсова робота з розподілених баз даних</t>
  </si>
  <si>
    <t>1 рік 9 міс.</t>
  </si>
  <si>
    <t>за освітньо-науковою програмою магістерської підготовки (спеціалізацією)</t>
  </si>
  <si>
    <t>(прийому студентів 2019 р.)</t>
  </si>
  <si>
    <r>
      <t>ТІ-01мп (</t>
    </r>
    <r>
      <rPr>
        <b/>
        <sz val="30"/>
        <color rgb="FFFF0000"/>
        <rFont val="Arial"/>
        <family val="2"/>
        <charset val="204"/>
      </rPr>
      <t>15+0</t>
    </r>
    <r>
      <rPr>
        <b/>
        <sz val="30"/>
        <rFont val="Arial"/>
        <family val="2"/>
      </rPr>
      <t>), ТВ-01мп (</t>
    </r>
    <r>
      <rPr>
        <b/>
        <sz val="30"/>
        <color rgb="FFFF0000"/>
        <rFont val="Arial"/>
        <family val="2"/>
        <charset val="204"/>
      </rPr>
      <t>15+0</t>
    </r>
    <r>
      <rPr>
        <b/>
        <sz val="30"/>
        <rFont val="Arial"/>
        <family val="2"/>
      </rPr>
      <t>)</t>
    </r>
  </si>
  <si>
    <t xml:space="preserve">Інженерія програмного забезпечення розподілених систем </t>
  </si>
  <si>
    <t>3 семестр</t>
  </si>
  <si>
    <t>4 семестр</t>
  </si>
  <si>
    <t>I. ЦИКЛ ЗАГАЛЬНОЇ ПІДГОТОВКИ</t>
  </si>
  <si>
    <t>Переддипломна практика</t>
  </si>
  <si>
    <t>Автоматизаціїї проектування енергетичних процесів і систем</t>
  </si>
  <si>
    <t>Робота над магістерською дисертацією</t>
  </si>
  <si>
    <t>ВСЬОГО ЗА ЦИКЛ ЗАГАЛЬНОЇ ПІДГОТОВКИ:</t>
  </si>
  <si>
    <t>ПРАКТИКИ</t>
  </si>
  <si>
    <t>АТЕСТАЦІЯ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</si>
  <si>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</si>
  <si>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</si>
  <si>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</si>
  <si>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</si>
  <si>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</si>
  <si>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   випускників</t>
  </si>
  <si>
    <t>Захист магістерської дисертації</t>
  </si>
  <si>
    <t>РОЗПОДІЛ ГОДИН ПО ПІДГОТОВЦІ ТА ЗАХИСТУ ДИПЛОМНОГО ПРОЕКТУ (РОБОТИ)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</si>
  <si>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</si>
  <si>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</si>
  <si>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</si>
  <si>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</si>
  <si>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</si>
  <si>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</si>
  <si>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</si>
  <si>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</si>
  <si>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Рецензування</t>
  </si>
  <si>
    <t>ЕК
(0,5 * d)</t>
  </si>
  <si>
    <t>0,5 * 4 = 2</t>
  </si>
  <si>
    <t>Всього  годин</t>
  </si>
  <si>
    <t>d - кількість членів ЕК з даної кафедри</t>
  </si>
  <si>
    <t>магістр комп'ютерних наук 
2132-професіонал в галузі програмування</t>
  </si>
  <si>
    <r>
      <t>ТІ-01мн (</t>
    </r>
    <r>
      <rPr>
        <b/>
        <sz val="30"/>
        <color theme="1"/>
        <rFont val="Arial"/>
        <family val="2"/>
        <charset val="204"/>
      </rPr>
      <t>3</t>
    </r>
    <r>
      <rPr>
        <b/>
        <sz val="30"/>
        <color rgb="FFFF0000"/>
        <rFont val="Arial"/>
        <family val="2"/>
        <charset val="204"/>
      </rPr>
      <t>+0</t>
    </r>
    <r>
      <rPr>
        <b/>
        <sz val="30"/>
        <rFont val="Arial"/>
        <family val="2"/>
      </rPr>
      <t>), ТВ-01мн (</t>
    </r>
    <r>
      <rPr>
        <b/>
        <sz val="30"/>
        <color rgb="FFFF0000"/>
        <rFont val="Arial"/>
        <family val="2"/>
        <charset val="204"/>
      </rPr>
      <t>2+0</t>
    </r>
    <r>
      <rPr>
        <b/>
        <sz val="30"/>
        <rFont val="Arial"/>
        <family val="2"/>
      </rPr>
      <t>)</t>
    </r>
  </si>
  <si>
    <t>І.2.Дослідницький (науковий) компонент (за вибором студентів)</t>
  </si>
  <si>
    <t xml:space="preserve">Переддипломна практика                                  </t>
  </si>
  <si>
    <t xml:space="preserve">Автоматизаціїї проектування енергетичних процесів і систем </t>
  </si>
  <si>
    <t>Виконання магістерської дисертації</t>
  </si>
  <si>
    <t>Разом І.2.</t>
  </si>
  <si>
    <t>01.09 - 25.10.2020</t>
  </si>
  <si>
    <t>21.12 - 31.12.2020</t>
  </si>
  <si>
    <t>Ухвалено на засіданні Вченої ради теплоенергетичного факультету, ПРОТОКОЛ №9 від 29.04.2020 р.</t>
  </si>
  <si>
    <r>
      <t>___________________________________________________</t>
    </r>
    <r>
      <rPr>
        <b/>
        <sz val="26"/>
        <rFont val="Arial"/>
        <family val="2"/>
        <charset val="204"/>
      </rPr>
      <t xml:space="preserve"> Анатолій МЕЛЬНИЧЕНКО</t>
    </r>
  </si>
  <si>
    <t xml:space="preserve">Блок № 2 - «Програмне забезпечення кібер-енергетичних систем» </t>
  </si>
  <si>
    <t>Блок № 1 - "Програмне забезпечення розподілених систем та Web-технологій"</t>
  </si>
  <si>
    <r>
      <t>ТІ-91мп (5</t>
    </r>
    <r>
      <rPr>
        <b/>
        <sz val="30"/>
        <color rgb="FFFF0000"/>
        <rFont val="Arial"/>
        <family val="2"/>
        <charset val="204"/>
      </rPr>
      <t>+0</t>
    </r>
    <r>
      <rPr>
        <b/>
        <sz val="30"/>
        <rFont val="Arial"/>
        <family val="2"/>
      </rPr>
      <t>)</t>
    </r>
  </si>
  <si>
    <t xml:space="preserve">Системний аналіз                               </t>
  </si>
  <si>
    <t xml:space="preserve">Моделювання процесів i систем             </t>
  </si>
  <si>
    <t>2 курс</t>
  </si>
  <si>
    <t>Разом за п.1.1</t>
  </si>
  <si>
    <t>Разом за п.1.3</t>
  </si>
  <si>
    <t>Технології інформацйного пошуку - 1</t>
  </si>
  <si>
    <t>Технології інформацйного пошуку - 2. Курсова робота</t>
  </si>
  <si>
    <t>Технології неперервної інтеграції,  колективної розробки та розгортання програмного забезпечення</t>
  </si>
  <si>
    <t>Разом за п.2.1</t>
  </si>
  <si>
    <t>1. ЦИКЛ ЗАГАЛЬНОЇ ПІДГОТОВКИ</t>
  </si>
  <si>
    <t>1.1. Навчальні дисципліни  базової  підготовки</t>
  </si>
  <si>
    <t>1.2.Дослідницький (науковий) компонент (за вибором студентів)</t>
  </si>
  <si>
    <t>Разом 1.2.</t>
  </si>
  <si>
    <t xml:space="preserve"> 1.3.Навчальні дисципліни базової підготовки (за вибором студентів)</t>
  </si>
  <si>
    <t xml:space="preserve">2.ЦИКЛ ПРОФЕСІЙНОЇ ПІДГОТОВКИ </t>
  </si>
  <si>
    <t>2.1. Навчальні дисципліни професійної та практичної підготовки</t>
  </si>
  <si>
    <t>ВСЬОГО ЗА ЦИКЛ ПРОФЕСІЙНОЇ ПІДГОТОВКИ:</t>
  </si>
  <si>
    <t xml:space="preserve">Науково-дослідна практика                              </t>
  </si>
  <si>
    <t xml:space="preserve">Наукова робота за темою магістерської дисертації - 2. Науково-дослідна робота за темою магістерської дисертації - 2                   </t>
  </si>
  <si>
    <t xml:space="preserve">Науково-дослідна практика    </t>
  </si>
  <si>
    <t>Англійської мови технічного спрямування № 1</t>
  </si>
  <si>
    <t>Психології та педагогіки</t>
  </si>
  <si>
    <t>Безпека та приватність в Інтернеті</t>
  </si>
  <si>
    <t>Технології розпізнавання образів та машинний зір</t>
  </si>
  <si>
    <t>Модельно-орієнтоване проектування та розробка програмних систем</t>
  </si>
  <si>
    <t>Моніторинг мультисервісних мереж</t>
  </si>
  <si>
    <t>Високонавантажені застосунки</t>
  </si>
  <si>
    <t>Моделювання процесів i систем</t>
  </si>
  <si>
    <t>Аналітика соціальних мереж</t>
  </si>
  <si>
    <t>Сховища даних для бізнес-аналітики</t>
  </si>
  <si>
    <t>Системи ройового інтелекту</t>
  </si>
  <si>
    <t>Проектування і розробка мульти-агентних систем</t>
  </si>
  <si>
    <t>Проектування і розробка застосунків Smart-систем</t>
  </si>
  <si>
    <t>Тестування програмного забезпечення на проникнення</t>
  </si>
  <si>
    <t>Практикум іншомовного професійного спілкування.</t>
  </si>
  <si>
    <t>Інженерія програмного забезпечення розподілених систем</t>
  </si>
  <si>
    <r>
      <t>ТВ-91мп (</t>
    </r>
    <r>
      <rPr>
        <b/>
        <sz val="36"/>
        <color rgb="FFFF0000"/>
        <rFont val="Arial"/>
        <family val="2"/>
        <charset val="204"/>
      </rPr>
      <t>11+0</t>
    </r>
    <r>
      <rPr>
        <b/>
        <sz val="36"/>
        <rFont val="Arial"/>
        <family val="2"/>
      </rPr>
      <t>)</t>
    </r>
  </si>
  <si>
    <t>Практикум з іншомовного наукового спілкування - 2. Іноземна мова для науковців</t>
  </si>
  <si>
    <t xml:space="preserve">Інженерна педагогіка </t>
  </si>
  <si>
    <t>17.05. - 31.05.2021</t>
  </si>
  <si>
    <t>01.02. - 07.03.2021</t>
  </si>
  <si>
    <r>
      <t>ТІ-91мн (3</t>
    </r>
    <r>
      <rPr>
        <b/>
        <sz val="36"/>
        <color rgb="FFFF0000"/>
        <rFont val="Arial"/>
        <family val="2"/>
        <charset val="204"/>
      </rPr>
      <t>+0</t>
    </r>
    <r>
      <rPr>
        <b/>
        <sz val="36"/>
        <rFont val="Arial"/>
        <family val="2"/>
      </rPr>
      <t>)</t>
    </r>
  </si>
  <si>
    <t>Кафедра програмного забезпечення комп’ютерних систем</t>
  </si>
  <si>
    <t>Комп'ютерна анімація для складних об'єктів</t>
  </si>
  <si>
    <t>Обробка потокової інформації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</si>
</sst>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7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b/>
      <sz val="11"/>
      <name val="Arial"/>
      <family val="2"/>
    </font>
    <font>
      <sz val="20"/>
      <name val="Arial Cyr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 Cyr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2"/>
      <name val="Arial Cyr"/>
      <family val="2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36"/>
      <name val="Arial Cyr"/>
      <charset val="204"/>
    </font>
    <font>
      <sz val="28"/>
      <name val="Arial Cyr"/>
      <family val="2"/>
      <charset val="204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sz val="36"/>
      <name val="Arial"/>
      <family val="2"/>
      <charset val="204"/>
    </font>
    <font>
      <sz val="30"/>
      <name val="Arial"/>
      <family val="2"/>
      <charset val="204"/>
    </font>
    <font>
      <sz val="36"/>
      <name val="Arial"/>
      <family val="2"/>
    </font>
    <font>
      <sz val="30"/>
      <name val="Arial"/>
      <family val="2"/>
    </font>
    <font>
      <b/>
      <i/>
      <sz val="30"/>
      <name val="Arial"/>
      <family val="2"/>
    </font>
    <font>
      <sz val="34"/>
      <name val="Arial"/>
      <family val="2"/>
      <charset val="204"/>
    </font>
    <font>
      <sz val="34"/>
      <color theme="0"/>
      <name val="Arial"/>
      <family val="2"/>
      <charset val="204"/>
    </font>
    <font>
      <b/>
      <sz val="30"/>
      <color theme="0"/>
      <name val="Arial"/>
      <family val="2"/>
      <charset val="204"/>
    </font>
    <font>
      <b/>
      <sz val="30"/>
      <name val="Arial"/>
      <family val="2"/>
      <charset val="204"/>
    </font>
    <font>
      <b/>
      <sz val="30"/>
      <color theme="1"/>
      <name val="Arial"/>
      <family val="2"/>
      <charset val="204"/>
    </font>
    <font>
      <b/>
      <sz val="30"/>
      <color rgb="FFFF0000"/>
      <name val="Arial"/>
      <family val="2"/>
      <charset val="204"/>
    </font>
    <font>
      <b/>
      <sz val="30"/>
      <color theme="0"/>
      <name val="Arial"/>
      <family val="2"/>
    </font>
    <font>
      <b/>
      <sz val="28"/>
      <name val="Arial"/>
      <family val="2"/>
      <charset val="204"/>
    </font>
    <font>
      <b/>
      <sz val="34"/>
      <name val="Arial"/>
      <family val="2"/>
      <charset val="204"/>
    </font>
    <font>
      <b/>
      <sz val="34"/>
      <color theme="0"/>
      <name val="Arial"/>
      <family val="2"/>
      <charset val="204"/>
    </font>
    <font>
      <b/>
      <sz val="34"/>
      <color theme="1"/>
      <name val="Arial"/>
      <family val="2"/>
      <charset val="204"/>
    </font>
    <font>
      <sz val="28"/>
      <name val="Arial Cyr"/>
    </font>
    <font>
      <b/>
      <sz val="11"/>
      <name val="Arial"/>
      <family val="2"/>
      <charset val="1"/>
    </font>
    <font>
      <b/>
      <sz val="10"/>
      <name val="Arial Cyr"/>
    </font>
    <font>
      <b/>
      <sz val="28"/>
      <name val="Arial Cyr"/>
    </font>
    <font>
      <sz val="40"/>
      <name val="Arial"/>
      <family val="2"/>
      <charset val="204"/>
    </font>
    <font>
      <sz val="30"/>
      <color theme="0"/>
      <name val="Arial"/>
      <family val="2"/>
    </font>
    <font>
      <b/>
      <sz val="28"/>
      <color theme="0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36"/>
      <color theme="0"/>
      <name val="Arial"/>
      <family val="2"/>
      <charset val="204"/>
    </font>
    <font>
      <b/>
      <sz val="30"/>
      <color theme="1"/>
      <name val="Arial"/>
      <family val="2"/>
    </font>
    <font>
      <sz val="22"/>
      <name val="Arial Cyr"/>
      <charset val="204"/>
    </font>
    <font>
      <b/>
      <sz val="28"/>
      <name val="Arial"/>
      <family val="2"/>
    </font>
    <font>
      <sz val="28"/>
      <name val="Arial Cyr"/>
      <charset val="204"/>
    </font>
    <font>
      <b/>
      <sz val="28"/>
      <name val="Arial Cyr"/>
      <family val="2"/>
      <charset val="204"/>
    </font>
    <font>
      <b/>
      <sz val="36"/>
      <name val="Arial"/>
      <family val="2"/>
    </font>
    <font>
      <b/>
      <sz val="36"/>
      <color rgb="FFFF0000"/>
      <name val="Arial"/>
      <family val="2"/>
      <charset val="204"/>
    </font>
    <font>
      <sz val="28"/>
      <color theme="1"/>
      <name val="Arial"/>
      <family val="2"/>
      <charset val="204"/>
    </font>
    <font>
      <sz val="30"/>
      <color theme="1"/>
      <name val="Arial Cyr"/>
      <charset val="204"/>
    </font>
    <font>
      <sz val="11"/>
      <color theme="1"/>
      <name val="Arial"/>
      <family val="2"/>
      <charset val="204"/>
    </font>
    <font>
      <b/>
      <sz val="36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/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/>
    <xf numFmtId="0" fontId="19" fillId="0" borderId="0" xfId="0" applyFont="1" applyBorder="1"/>
    <xf numFmtId="0" fontId="16" fillId="0" borderId="0" xfId="0" applyNumberFormat="1" applyFont="1" applyBorder="1"/>
    <xf numFmtId="49" fontId="16" fillId="0" borderId="0" xfId="0" applyNumberFormat="1" applyFont="1" applyBorder="1"/>
    <xf numFmtId="49" fontId="16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left" vertical="justify" wrapText="1"/>
    </xf>
    <xf numFmtId="0" fontId="16" fillId="0" borderId="0" xfId="0" applyNumberFormat="1" applyFont="1" applyBorder="1" applyAlignment="1"/>
    <xf numFmtId="49" fontId="16" fillId="0" borderId="0" xfId="0" applyNumberFormat="1" applyFont="1" applyBorder="1" applyAlignment="1"/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23" fillId="0" borderId="0" xfId="0" applyFont="1" applyBorder="1"/>
    <xf numFmtId="0" fontId="0" fillId="0" borderId="0" xfId="0" applyAlignment="1" applyProtection="1"/>
    <xf numFmtId="0" fontId="24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 vertical="justify"/>
    </xf>
    <xf numFmtId="0" fontId="2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justify"/>
    </xf>
    <xf numFmtId="0" fontId="25" fillId="0" borderId="0" xfId="0" applyFont="1" applyBorder="1" applyAlignment="1" applyProtection="1"/>
    <xf numFmtId="0" fontId="16" fillId="0" borderId="0" xfId="0" applyFont="1" applyBorder="1" applyAlignment="1" applyProtection="1"/>
    <xf numFmtId="49" fontId="10" fillId="0" borderId="0" xfId="0" applyNumberFormat="1" applyFont="1" applyBorder="1" applyAlignment="1">
      <alignment vertical="justify"/>
    </xf>
    <xf numFmtId="0" fontId="16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 applyProtection="1">
      <alignment horizontal="left" vertical="justify"/>
    </xf>
    <xf numFmtId="0" fontId="16" fillId="0" borderId="0" xfId="0" applyFont="1" applyBorder="1" applyProtection="1"/>
    <xf numFmtId="49" fontId="15" fillId="0" borderId="0" xfId="0" applyNumberFormat="1" applyFont="1" applyBorder="1" applyAlignment="1" applyProtection="1">
      <alignment horizontal="center" vertical="justify" wrapText="1"/>
    </xf>
    <xf numFmtId="0" fontId="2" fillId="0" borderId="0" xfId="0" applyFont="1" applyBorder="1" applyAlignment="1" applyProtection="1"/>
    <xf numFmtId="49" fontId="24" fillId="0" borderId="0" xfId="0" applyNumberFormat="1" applyFont="1" applyBorder="1" applyAlignment="1" applyProtection="1">
      <alignment horizontal="center" vertical="justify"/>
    </xf>
    <xf numFmtId="0" fontId="7" fillId="0" borderId="0" xfId="0" applyFont="1" applyBorder="1"/>
    <xf numFmtId="0" fontId="11" fillId="0" borderId="0" xfId="0" applyFont="1" applyBorder="1" applyAlignment="1" applyProtection="1"/>
    <xf numFmtId="49" fontId="16" fillId="0" borderId="0" xfId="0" applyNumberFormat="1" applyFont="1" applyBorder="1" applyAlignment="1" applyProtection="1">
      <alignment horizontal="left" vertical="justify"/>
    </xf>
    <xf numFmtId="0" fontId="23" fillId="0" borderId="0" xfId="0" applyFont="1" applyBorder="1" applyProtection="1"/>
    <xf numFmtId="49" fontId="23" fillId="0" borderId="0" xfId="0" applyNumberFormat="1" applyFont="1" applyBorder="1" applyAlignment="1" applyProtection="1">
      <alignment horizontal="left" vertical="justify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/>
    </xf>
    <xf numFmtId="0" fontId="16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49" fontId="26" fillId="0" borderId="2" xfId="0" applyNumberFormat="1" applyFont="1" applyBorder="1" applyAlignment="1" applyProtection="1">
      <alignment horizontal="left" vertical="justify"/>
    </xf>
    <xf numFmtId="49" fontId="26" fillId="0" borderId="2" xfId="0" applyNumberFormat="1" applyFont="1" applyBorder="1" applyAlignment="1" applyProtection="1">
      <alignment horizontal="center" vertical="justify"/>
    </xf>
    <xf numFmtId="0" fontId="27" fillId="0" borderId="2" xfId="0" applyFont="1" applyBorder="1" applyAlignment="1" applyProtection="1">
      <alignment horizontal="right"/>
    </xf>
    <xf numFmtId="0" fontId="27" fillId="0" borderId="0" xfId="0" applyFont="1" applyBorder="1" applyAlignment="1" applyProtection="1"/>
    <xf numFmtId="0" fontId="27" fillId="0" borderId="0" xfId="0" applyFont="1" applyBorder="1"/>
    <xf numFmtId="0" fontId="27" fillId="0" borderId="0" xfId="0" applyFont="1" applyBorder="1" applyAlignment="1" applyProtection="1">
      <alignment horizontal="right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6" fillId="0" borderId="0" xfId="0" applyFont="1" applyBorder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Border="1" applyAlignment="1">
      <alignment vertical="justify"/>
    </xf>
    <xf numFmtId="49" fontId="22" fillId="0" borderId="0" xfId="0" applyNumberFormat="1" applyFont="1" applyFill="1" applyBorder="1" applyAlignment="1">
      <alignment horizontal="left" vertical="justify"/>
    </xf>
    <xf numFmtId="0" fontId="15" fillId="0" borderId="0" xfId="0" applyFont="1" applyFill="1" applyBorder="1"/>
    <xf numFmtId="0" fontId="16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left" vertical="justify"/>
    </xf>
    <xf numFmtId="49" fontId="23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/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/>
    </xf>
    <xf numFmtId="0" fontId="27" fillId="0" borderId="2" xfId="0" applyFont="1" applyBorder="1" applyAlignment="1" applyProtection="1"/>
    <xf numFmtId="0" fontId="30" fillId="0" borderId="3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justify"/>
    </xf>
    <xf numFmtId="0" fontId="31" fillId="0" borderId="0" xfId="0" applyFont="1" applyAlignment="1"/>
    <xf numFmtId="49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7" fillId="0" borderId="2" xfId="0" applyFont="1" applyBorder="1" applyAlignment="1" applyProtection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wrapText="1"/>
    </xf>
    <xf numFmtId="0" fontId="45" fillId="0" borderId="8" xfId="0" applyNumberFormat="1" applyFont="1" applyFill="1" applyBorder="1" applyAlignment="1">
      <alignment horizontal="center" vertical="center" wrapText="1" shrinkToFit="1"/>
    </xf>
    <xf numFmtId="0" fontId="45" fillId="0" borderId="3" xfId="0" applyNumberFormat="1" applyFont="1" applyFill="1" applyBorder="1" applyAlignment="1">
      <alignment horizontal="center" vertical="center" wrapText="1" shrinkToFi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45" fillId="0" borderId="3" xfId="0" applyNumberFormat="1" applyFont="1" applyFill="1" applyBorder="1" applyAlignment="1">
      <alignment horizontal="center" vertical="center" shrinkToFi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5" fillId="0" borderId="8" xfId="0" applyNumberFormat="1" applyFont="1" applyFill="1" applyBorder="1" applyAlignment="1">
      <alignment horizontal="center" vertical="center" shrinkToFit="1"/>
    </xf>
    <xf numFmtId="164" fontId="45" fillId="0" borderId="3" xfId="0" applyNumberFormat="1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" fontId="45" fillId="0" borderId="3" xfId="0" applyNumberFormat="1" applyFont="1" applyFill="1" applyBorder="1" applyAlignment="1">
      <alignment horizontal="center" vertical="center" shrinkToFit="1"/>
    </xf>
    <xf numFmtId="0" fontId="45" fillId="0" borderId="4" xfId="0" applyNumberFormat="1" applyFont="1" applyFill="1" applyBorder="1" applyAlignment="1">
      <alignment horizontal="center" vertical="center" shrinkToFit="1"/>
    </xf>
    <xf numFmtId="0" fontId="45" fillId="0" borderId="17" xfId="0" applyNumberFormat="1" applyFont="1" applyFill="1" applyBorder="1" applyAlignment="1">
      <alignment horizontal="center" vertical="center" shrinkToFit="1"/>
    </xf>
    <xf numFmtId="0" fontId="45" fillId="0" borderId="15" xfId="0" applyNumberFormat="1" applyFont="1" applyFill="1" applyBorder="1" applyAlignment="1">
      <alignment horizontal="center" vertical="center" shrinkToFit="1"/>
    </xf>
    <xf numFmtId="0" fontId="45" fillId="0" borderId="20" xfId="0" applyNumberFormat="1" applyFont="1" applyFill="1" applyBorder="1" applyAlignment="1">
      <alignment horizontal="center" vertical="center" wrapText="1" shrinkToFi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 shrinkToFit="1"/>
    </xf>
    <xf numFmtId="0" fontId="45" fillId="0" borderId="27" xfId="0" applyNumberFormat="1" applyFont="1" applyFill="1" applyBorder="1" applyAlignment="1">
      <alignment horizontal="center" vertical="center" wrapText="1" shrinkToFit="1"/>
    </xf>
    <xf numFmtId="0" fontId="45" fillId="0" borderId="20" xfId="0" applyNumberFormat="1" applyFont="1" applyFill="1" applyBorder="1" applyAlignment="1">
      <alignment horizontal="center" vertical="center" shrinkToFit="1"/>
    </xf>
    <xf numFmtId="0" fontId="45" fillId="0" borderId="15" xfId="0" applyNumberFormat="1" applyFont="1" applyFill="1" applyBorder="1" applyAlignment="1">
      <alignment horizontal="center" vertical="center" wrapText="1" shrinkToFit="1"/>
    </xf>
    <xf numFmtId="0" fontId="45" fillId="0" borderId="4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wrapText="1" shrinkToFit="1"/>
    </xf>
    <xf numFmtId="0" fontId="16" fillId="0" borderId="3" xfId="0" applyFont="1" applyBorder="1" applyAlignment="1">
      <alignment vertical="top"/>
    </xf>
    <xf numFmtId="0" fontId="45" fillId="0" borderId="36" xfId="0" applyNumberFormat="1" applyFont="1" applyFill="1" applyBorder="1" applyAlignment="1">
      <alignment horizontal="center" vertical="center" wrapText="1" shrinkToFit="1"/>
    </xf>
    <xf numFmtId="0" fontId="16" fillId="0" borderId="20" xfId="0" applyFont="1" applyBorder="1" applyAlignment="1">
      <alignment vertical="top"/>
    </xf>
    <xf numFmtId="0" fontId="45" fillId="0" borderId="37" xfId="0" applyNumberFormat="1" applyFont="1" applyFill="1" applyBorder="1" applyAlignment="1">
      <alignment horizontal="center" vertical="center" wrapText="1" shrinkToFit="1"/>
    </xf>
    <xf numFmtId="0" fontId="45" fillId="0" borderId="22" xfId="0" applyNumberFormat="1" applyFont="1" applyFill="1" applyBorder="1" applyAlignment="1">
      <alignment horizontal="center" vertical="center" wrapText="1" shrinkToFit="1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38" xfId="0" applyNumberFormat="1" applyFont="1" applyFill="1" applyBorder="1" applyAlignment="1">
      <alignment horizontal="center" vertical="center" wrapText="1" shrinkToFit="1"/>
    </xf>
    <xf numFmtId="0" fontId="45" fillId="0" borderId="39" xfId="0" applyNumberFormat="1" applyFont="1" applyFill="1" applyBorder="1" applyAlignment="1">
      <alignment horizontal="center" vertical="center" wrapText="1" shrinkToFit="1"/>
    </xf>
    <xf numFmtId="0" fontId="45" fillId="0" borderId="40" xfId="0" applyNumberFormat="1" applyFont="1" applyFill="1" applyBorder="1" applyAlignment="1">
      <alignment horizontal="center" vertical="center" wrapText="1" shrinkToFit="1"/>
    </xf>
    <xf numFmtId="0" fontId="16" fillId="0" borderId="39" xfId="0" applyFont="1" applyBorder="1" applyAlignment="1">
      <alignment vertical="top"/>
    </xf>
    <xf numFmtId="0" fontId="45" fillId="0" borderId="41" xfId="0" applyNumberFormat="1" applyFont="1" applyFill="1" applyBorder="1" applyAlignment="1">
      <alignment horizontal="center" vertical="center" wrapText="1" shrinkToFit="1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1" fontId="30" fillId="0" borderId="3" xfId="0" applyNumberFormat="1" applyFont="1" applyFill="1" applyBorder="1" applyAlignment="1">
      <alignment horizontal="center" vertical="center"/>
    </xf>
    <xf numFmtId="1" fontId="30" fillId="0" borderId="41" xfId="0" applyNumberFormat="1" applyFont="1" applyFill="1" applyBorder="1" applyAlignment="1">
      <alignment horizontal="center" vertical="center"/>
    </xf>
    <xf numFmtId="1" fontId="51" fillId="0" borderId="3" xfId="0" applyNumberFormat="1" applyFont="1" applyFill="1" applyBorder="1" applyAlignment="1">
      <alignment horizontal="center" vertical="center"/>
    </xf>
    <xf numFmtId="1" fontId="30" fillId="0" borderId="47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30" fillId="0" borderId="48" xfId="0" applyNumberFormat="1" applyFont="1" applyFill="1" applyBorder="1" applyAlignment="1">
      <alignment horizontal="center" vertical="center"/>
    </xf>
    <xf numFmtId="0" fontId="51" fillId="0" borderId="3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1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39" xfId="0" applyFont="1" applyFill="1" applyBorder="1" applyAlignment="1">
      <alignment horizontal="center" vertical="center" textRotation="90"/>
    </xf>
    <xf numFmtId="0" fontId="21" fillId="0" borderId="39" xfId="0" applyNumberFormat="1" applyFont="1" applyFill="1" applyBorder="1" applyAlignment="1">
      <alignment horizontal="center" vertical="center" textRotation="90" wrapText="1"/>
    </xf>
    <xf numFmtId="0" fontId="11" fillId="0" borderId="39" xfId="0" applyNumberFormat="1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 textRotation="90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20" xfId="0" applyFont="1" applyFill="1" applyBorder="1" applyAlignment="1"/>
    <xf numFmtId="164" fontId="45" fillId="0" borderId="20" xfId="0" applyNumberFormat="1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39" xfId="0" applyNumberFormat="1" applyFont="1" applyFill="1" applyBorder="1" applyAlignment="1">
      <alignment horizontal="center" vertical="center" shrinkToFit="1"/>
    </xf>
    <xf numFmtId="164" fontId="45" fillId="0" borderId="39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/>
    <xf numFmtId="0" fontId="0" fillId="0" borderId="8" xfId="0" applyFont="1" applyFill="1" applyBorder="1" applyAlignment="1"/>
    <xf numFmtId="0" fontId="0" fillId="0" borderId="37" xfId="0" applyFont="1" applyFill="1" applyBorder="1" applyAlignment="1"/>
    <xf numFmtId="0" fontId="0" fillId="0" borderId="9" xfId="0" applyFont="1" applyFill="1" applyBorder="1" applyAlignment="1"/>
    <xf numFmtId="0" fontId="45" fillId="0" borderId="50" xfId="0" applyNumberFormat="1" applyFont="1" applyFill="1" applyBorder="1" applyAlignment="1">
      <alignment horizontal="center" vertical="center" wrapText="1" shrinkToFit="1"/>
    </xf>
    <xf numFmtId="0" fontId="45" fillId="0" borderId="27" xfId="0" applyNumberFormat="1" applyFont="1" applyFill="1" applyBorder="1" applyAlignment="1">
      <alignment horizontal="center" vertical="center" shrinkToFit="1"/>
    </xf>
    <xf numFmtId="0" fontId="45" fillId="0" borderId="51" xfId="0" applyNumberFormat="1" applyFont="1" applyFill="1" applyBorder="1" applyAlignment="1">
      <alignment horizontal="center" vertical="center" wrapText="1" shrinkToFit="1"/>
    </xf>
    <xf numFmtId="0" fontId="45" fillId="0" borderId="52" xfId="0" applyNumberFormat="1" applyFont="1" applyFill="1" applyBorder="1" applyAlignment="1">
      <alignment horizontal="center" vertical="center" wrapText="1" shrinkToFit="1"/>
    </xf>
    <xf numFmtId="0" fontId="45" fillId="0" borderId="36" xfId="0" applyNumberFormat="1" applyFont="1" applyFill="1" applyBorder="1" applyAlignment="1">
      <alignment horizontal="center" vertical="center" shrinkToFit="1"/>
    </xf>
    <xf numFmtId="0" fontId="45" fillId="0" borderId="28" xfId="0" applyNumberFormat="1" applyFont="1" applyFill="1" applyBorder="1" applyAlignment="1">
      <alignment horizontal="center" vertical="center" shrinkToFit="1"/>
    </xf>
    <xf numFmtId="0" fontId="45" fillId="0" borderId="22" xfId="0" applyNumberFormat="1" applyFont="1" applyFill="1" applyBorder="1" applyAlignment="1">
      <alignment horizontal="center" vertical="center" shrinkToFit="1"/>
    </xf>
    <xf numFmtId="0" fontId="45" fillId="0" borderId="38" xfId="0" applyNumberFormat="1" applyFont="1" applyFill="1" applyBorder="1" applyAlignment="1">
      <alignment horizontal="center" vertical="center" shrinkToFit="1"/>
    </xf>
    <xf numFmtId="0" fontId="45" fillId="0" borderId="41" xfId="0" applyNumberFormat="1" applyFont="1" applyFill="1" applyBorder="1" applyAlignment="1">
      <alignment horizontal="center" vertical="center" shrinkToFit="1"/>
    </xf>
    <xf numFmtId="0" fontId="45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/>
    <xf numFmtId="0" fontId="0" fillId="0" borderId="4" xfId="0" applyFont="1" applyFill="1" applyBorder="1" applyAlignment="1"/>
    <xf numFmtId="0" fontId="0" fillId="0" borderId="16" xfId="0" applyFont="1" applyFill="1" applyBorder="1" applyAlignment="1"/>
    <xf numFmtId="0" fontId="45" fillId="0" borderId="62" xfId="0" applyNumberFormat="1" applyFont="1" applyFill="1" applyBorder="1" applyAlignment="1">
      <alignment horizontal="center" vertical="center" wrapText="1" shrinkToFit="1"/>
    </xf>
    <xf numFmtId="0" fontId="45" fillId="0" borderId="17" xfId="0" applyNumberFormat="1" applyFont="1" applyFill="1" applyBorder="1" applyAlignment="1">
      <alignment horizontal="center" vertical="center" wrapText="1" shrinkToFit="1"/>
    </xf>
    <xf numFmtId="0" fontId="16" fillId="0" borderId="4" xfId="0" applyFont="1" applyBorder="1" applyAlignment="1">
      <alignment vertical="top"/>
    </xf>
    <xf numFmtId="0" fontId="45" fillId="0" borderId="61" xfId="0" applyNumberFormat="1" applyFont="1" applyFill="1" applyBorder="1" applyAlignment="1">
      <alignment horizontal="center" vertical="center" wrapText="1" shrinkToFit="1"/>
    </xf>
    <xf numFmtId="0" fontId="45" fillId="0" borderId="62" xfId="0" applyNumberFormat="1" applyFont="1" applyFill="1" applyBorder="1" applyAlignment="1">
      <alignment horizontal="center" vertical="center" shrinkToFit="1"/>
    </xf>
    <xf numFmtId="1" fontId="45" fillId="0" borderId="4" xfId="0" applyNumberFormat="1" applyFont="1" applyFill="1" applyBorder="1" applyAlignment="1">
      <alignment horizontal="center" vertical="center" shrinkToFit="1"/>
    </xf>
    <xf numFmtId="164" fontId="45" fillId="0" borderId="4" xfId="0" applyNumberFormat="1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/>
    </xf>
    <xf numFmtId="0" fontId="45" fillId="0" borderId="6" xfId="0" applyNumberFormat="1" applyFont="1" applyFill="1" applyBorder="1" applyAlignment="1">
      <alignment horizontal="center" vertical="center" shrinkToFit="1"/>
    </xf>
    <xf numFmtId="0" fontId="45" fillId="0" borderId="48" xfId="0" applyNumberFormat="1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45" fillId="0" borderId="22" xfId="0" applyNumberFormat="1" applyFont="1" applyFill="1" applyBorder="1" applyAlignment="1">
      <alignment horizontal="center" vertical="center" shrinkToFit="1"/>
    </xf>
    <xf numFmtId="0" fontId="45" fillId="0" borderId="20" xfId="0" applyNumberFormat="1" applyFont="1" applyFill="1" applyBorder="1" applyAlignment="1">
      <alignment horizontal="center" vertical="center" wrapText="1"/>
    </xf>
    <xf numFmtId="1" fontId="45" fillId="0" borderId="36" xfId="0" applyNumberFormat="1" applyFont="1" applyFill="1" applyBorder="1" applyAlignment="1">
      <alignment horizontal="center" vertical="center" wrapText="1"/>
    </xf>
    <xf numFmtId="1" fontId="45" fillId="0" borderId="28" xfId="0" applyNumberFormat="1" applyFont="1" applyFill="1" applyBorder="1" applyAlignment="1">
      <alignment horizontal="center" vertical="center" wrapText="1"/>
    </xf>
    <xf numFmtId="0" fontId="45" fillId="0" borderId="27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 wrapText="1" shrinkToFit="1"/>
    </xf>
    <xf numFmtId="0" fontId="27" fillId="0" borderId="20" xfId="0" applyNumberFormat="1" applyFont="1" applyFill="1" applyBorder="1" applyAlignment="1">
      <alignment horizontal="center" vertical="center" shrinkToFit="1"/>
    </xf>
    <xf numFmtId="0" fontId="27" fillId="0" borderId="28" xfId="0" applyNumberFormat="1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7" fillId="0" borderId="51" xfId="0" applyNumberFormat="1" applyFont="1" applyFill="1" applyBorder="1" applyAlignment="1">
      <alignment horizontal="left" vertical="center" wrapText="1" shrinkToFit="1"/>
    </xf>
    <xf numFmtId="0" fontId="27" fillId="0" borderId="52" xfId="0" applyNumberFormat="1" applyFont="1" applyFill="1" applyBorder="1" applyAlignment="1">
      <alignment horizontal="left" vertical="center" wrapText="1" shrinkToFit="1"/>
    </xf>
    <xf numFmtId="0" fontId="27" fillId="0" borderId="68" xfId="0" applyNumberFormat="1" applyFont="1" applyFill="1" applyBorder="1" applyAlignment="1">
      <alignment horizontal="left" vertical="center" wrapText="1" shrinkToFit="1"/>
    </xf>
    <xf numFmtId="0" fontId="27" fillId="0" borderId="57" xfId="0" applyNumberFormat="1" applyFont="1" applyFill="1" applyBorder="1" applyAlignment="1">
      <alignment horizontal="left" vertical="center" wrapText="1" shrinkToFit="1"/>
    </xf>
    <xf numFmtId="0" fontId="27" fillId="0" borderId="36" xfId="0" applyNumberFormat="1" applyFont="1" applyFill="1" applyBorder="1" applyAlignment="1">
      <alignment horizontal="center" vertical="center" wrapText="1" shrinkToFit="1"/>
    </xf>
    <xf numFmtId="0" fontId="27" fillId="0" borderId="28" xfId="0" applyNumberFormat="1" applyFont="1" applyFill="1" applyBorder="1" applyAlignment="1">
      <alignment horizontal="center" vertical="center" wrapText="1" shrinkToFit="1"/>
    </xf>
    <xf numFmtId="0" fontId="27" fillId="0" borderId="27" xfId="0" applyNumberFormat="1" applyFont="1" applyFill="1" applyBorder="1" applyAlignment="1">
      <alignment horizontal="center" vertical="center" shrinkToFit="1"/>
    </xf>
    <xf numFmtId="0" fontId="27" fillId="0" borderId="36" xfId="0" applyNumberFormat="1" applyFont="1" applyFill="1" applyBorder="1" applyAlignment="1">
      <alignment horizontal="center" vertical="center" shrinkToFit="1"/>
    </xf>
    <xf numFmtId="0" fontId="18" fillId="0" borderId="61" xfId="0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>
      <alignment horizontal="left" vertical="center" wrapText="1" shrinkToFit="1"/>
    </xf>
    <xf numFmtId="0" fontId="27" fillId="0" borderId="30" xfId="0" applyNumberFormat="1" applyFont="1" applyFill="1" applyBorder="1" applyAlignment="1">
      <alignment horizontal="left" vertical="center" wrapText="1" shrinkToFit="1"/>
    </xf>
    <xf numFmtId="0" fontId="27" fillId="0" borderId="72" xfId="0" applyNumberFormat="1" applyFont="1" applyFill="1" applyBorder="1" applyAlignment="1">
      <alignment horizontal="left" vertical="center" wrapText="1" shrinkToFit="1"/>
    </xf>
    <xf numFmtId="0" fontId="27" fillId="0" borderId="73" xfId="0" applyNumberFormat="1" applyFont="1" applyFill="1" applyBorder="1" applyAlignment="1">
      <alignment horizontal="left" vertical="center" wrapText="1" shrinkToFit="1"/>
    </xf>
    <xf numFmtId="0" fontId="43" fillId="0" borderId="2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1" fontId="48" fillId="0" borderId="14" xfId="0" applyNumberFormat="1" applyFont="1" applyFill="1" applyBorder="1" applyAlignment="1">
      <alignment horizontal="center" vertical="center" wrapText="1" shrinkToFit="1"/>
    </xf>
    <xf numFmtId="1" fontId="48" fillId="0" borderId="21" xfId="0" applyNumberFormat="1" applyFont="1" applyFill="1" applyBorder="1" applyAlignment="1">
      <alignment horizontal="center" vertical="center" wrapText="1" shrinkToFit="1"/>
    </xf>
    <xf numFmtId="1" fontId="52" fillId="0" borderId="12" xfId="0" applyNumberFormat="1" applyFont="1" applyFill="1" applyBorder="1" applyAlignment="1">
      <alignment horizontal="center" vertical="center" wrapText="1" shrinkToFit="1"/>
    </xf>
    <xf numFmtId="1" fontId="48" fillId="0" borderId="12" xfId="0" applyNumberFormat="1" applyFont="1" applyFill="1" applyBorder="1" applyAlignment="1">
      <alignment horizontal="center" vertical="center" wrapText="1" shrinkToFit="1"/>
    </xf>
    <xf numFmtId="1" fontId="48" fillId="0" borderId="21" xfId="0" applyNumberFormat="1" applyFont="1" applyFill="1" applyBorder="1" applyAlignment="1">
      <alignment horizontal="center" vertical="center" shrinkToFit="1"/>
    </xf>
    <xf numFmtId="1" fontId="48" fillId="0" borderId="12" xfId="0" applyNumberFormat="1" applyFont="1" applyFill="1" applyBorder="1" applyAlignment="1">
      <alignment horizontal="center" vertical="center" shrinkToFit="1"/>
    </xf>
    <xf numFmtId="1" fontId="48" fillId="0" borderId="14" xfId="0" applyNumberFormat="1" applyFont="1" applyFill="1" applyBorder="1" applyAlignment="1">
      <alignment horizontal="center" vertical="center" shrinkToFit="1"/>
    </xf>
    <xf numFmtId="1" fontId="47" fillId="0" borderId="12" xfId="0" applyNumberFormat="1" applyFont="1" applyFill="1" applyBorder="1" applyAlignment="1">
      <alignment horizontal="center" vertical="center" shrinkToFit="1"/>
    </xf>
    <xf numFmtId="164" fontId="48" fillId="0" borderId="12" xfId="0" applyNumberFormat="1" applyFont="1" applyFill="1" applyBorder="1" applyAlignment="1">
      <alignment horizontal="center" vertical="center" shrinkToFit="1"/>
    </xf>
    <xf numFmtId="1" fontId="48" fillId="0" borderId="11" xfId="0" applyNumberFormat="1" applyFont="1" applyFill="1" applyBorder="1" applyAlignment="1">
      <alignment horizontal="center" vertical="center" wrapText="1" shrinkToFit="1"/>
    </xf>
    <xf numFmtId="164" fontId="52" fillId="0" borderId="21" xfId="0" applyNumberFormat="1" applyFont="1" applyFill="1" applyBorder="1" applyAlignment="1">
      <alignment horizontal="center" vertical="center" wrapText="1" shrinkToFit="1"/>
    </xf>
    <xf numFmtId="1" fontId="48" fillId="0" borderId="54" xfId="0" applyNumberFormat="1" applyFont="1" applyFill="1" applyBorder="1" applyAlignment="1">
      <alignment horizontal="center" vertical="center" wrapText="1" shrinkToFit="1"/>
    </xf>
    <xf numFmtId="1" fontId="48" fillId="0" borderId="44" xfId="0" applyNumberFormat="1" applyFont="1" applyFill="1" applyBorder="1" applyAlignment="1">
      <alignment horizontal="center" vertical="center" wrapText="1" shrinkToFit="1"/>
    </xf>
    <xf numFmtId="1" fontId="52" fillId="0" borderId="18" xfId="0" applyNumberFormat="1" applyFont="1" applyFill="1" applyBorder="1" applyAlignment="1">
      <alignment horizontal="center" vertical="center" wrapText="1" shrinkToFit="1"/>
    </xf>
    <xf numFmtId="1" fontId="48" fillId="0" borderId="18" xfId="0" applyNumberFormat="1" applyFont="1" applyFill="1" applyBorder="1" applyAlignment="1">
      <alignment horizontal="center" vertical="center" wrapText="1" shrinkToFit="1"/>
    </xf>
    <xf numFmtId="1" fontId="48" fillId="0" borderId="54" xfId="0" applyNumberFormat="1" applyFont="1" applyFill="1" applyBorder="1" applyAlignment="1">
      <alignment horizontal="center" vertical="center" shrinkToFit="1"/>
    </xf>
    <xf numFmtId="1" fontId="48" fillId="0" borderId="18" xfId="0" applyNumberFormat="1" applyFont="1" applyFill="1" applyBorder="1" applyAlignment="1">
      <alignment horizontal="center" vertical="center" shrinkToFit="1"/>
    </xf>
    <xf numFmtId="1" fontId="47" fillId="0" borderId="44" xfId="0" applyNumberFormat="1" applyFont="1" applyFill="1" applyBorder="1" applyAlignment="1">
      <alignment horizontal="center" vertical="center" shrinkToFit="1"/>
    </xf>
    <xf numFmtId="1" fontId="47" fillId="0" borderId="18" xfId="0" applyNumberFormat="1" applyFont="1" applyFill="1" applyBorder="1" applyAlignment="1">
      <alignment horizontal="center" vertical="center" shrinkToFit="1"/>
    </xf>
    <xf numFmtId="1" fontId="48" fillId="0" borderId="44" xfId="0" applyNumberFormat="1" applyFont="1" applyFill="1" applyBorder="1" applyAlignment="1">
      <alignment horizontal="center" vertical="center" shrinkToFit="1"/>
    </xf>
    <xf numFmtId="1" fontId="53" fillId="0" borderId="54" xfId="0" applyNumberFormat="1" applyFont="1" applyFill="1" applyBorder="1" applyAlignment="1">
      <alignment horizontal="center" vertical="center" wrapText="1" shrinkToFit="1"/>
    </xf>
    <xf numFmtId="1" fontId="53" fillId="0" borderId="44" xfId="0" applyNumberFormat="1" applyFont="1" applyFill="1" applyBorder="1" applyAlignment="1">
      <alignment horizontal="center" vertical="center" wrapText="1" shrinkToFit="1"/>
    </xf>
    <xf numFmtId="1" fontId="52" fillId="0" borderId="54" xfId="0" applyNumberFormat="1" applyFont="1" applyFill="1" applyBorder="1" applyAlignment="1">
      <alignment horizontal="center" vertical="center" wrapText="1" shrinkToFit="1"/>
    </xf>
    <xf numFmtId="1" fontId="53" fillId="0" borderId="18" xfId="0" applyNumberFormat="1" applyFont="1" applyFill="1" applyBorder="1" applyAlignment="1">
      <alignment horizontal="center" vertical="center" wrapText="1" shrinkToFit="1"/>
    </xf>
    <xf numFmtId="1" fontId="54" fillId="0" borderId="18" xfId="0" applyNumberFormat="1" applyFont="1" applyFill="1" applyBorder="1" applyAlignment="1">
      <alignment horizontal="center" vertical="center" wrapText="1" shrinkToFit="1"/>
    </xf>
    <xf numFmtId="1" fontId="53" fillId="0" borderId="65" xfId="0" applyNumberFormat="1" applyFont="1" applyFill="1" applyBorder="1" applyAlignment="1">
      <alignment horizontal="center" vertical="center" wrapText="1" shrinkToFit="1"/>
    </xf>
    <xf numFmtId="1" fontId="54" fillId="0" borderId="54" xfId="0" applyNumberFormat="1" applyFont="1" applyFill="1" applyBorder="1" applyAlignment="1">
      <alignment horizontal="center" vertical="center" wrapText="1" shrinkToFit="1"/>
    </xf>
    <xf numFmtId="1" fontId="55" fillId="0" borderId="18" xfId="0" applyNumberFormat="1" applyFont="1" applyFill="1" applyBorder="1" applyAlignment="1">
      <alignment horizontal="center" vertical="center" wrapText="1" shrinkToFit="1"/>
    </xf>
    <xf numFmtId="1" fontId="55" fillId="0" borderId="44" xfId="0" applyNumberFormat="1" applyFont="1" applyFill="1" applyBorder="1" applyAlignment="1">
      <alignment horizontal="center" vertical="center" wrapText="1" shrinkToFit="1"/>
    </xf>
    <xf numFmtId="164" fontId="52" fillId="0" borderId="54" xfId="0" applyNumberFormat="1" applyFont="1" applyFill="1" applyBorder="1" applyAlignment="1">
      <alignment horizontal="center" vertical="center" wrapText="1" shrinkToFit="1"/>
    </xf>
    <xf numFmtId="1" fontId="55" fillId="0" borderId="54" xfId="0" applyNumberFormat="1" applyFont="1" applyFill="1" applyBorder="1" applyAlignment="1">
      <alignment horizontal="center" vertical="center" wrapText="1" shrinkToFit="1"/>
    </xf>
    <xf numFmtId="1" fontId="53" fillId="0" borderId="54" xfId="0" applyNumberFormat="1" applyFont="1" applyFill="1" applyBorder="1" applyAlignment="1">
      <alignment horizontal="center" vertical="center" shrinkToFit="1"/>
    </xf>
    <xf numFmtId="1" fontId="53" fillId="0" borderId="18" xfId="0" applyNumberFormat="1" applyFont="1" applyFill="1" applyBorder="1" applyAlignment="1">
      <alignment horizontal="center" vertical="center" shrinkToFit="1"/>
    </xf>
    <xf numFmtId="1" fontId="53" fillId="0" borderId="44" xfId="0" applyNumberFormat="1" applyFont="1" applyFill="1" applyBorder="1" applyAlignment="1">
      <alignment horizontal="center" vertical="center" shrinkToFit="1"/>
    </xf>
    <xf numFmtId="1" fontId="52" fillId="0" borderId="21" xfId="0" applyNumberFormat="1" applyFont="1" applyFill="1" applyBorder="1" applyAlignment="1">
      <alignment horizontal="center" vertical="center" wrapText="1" shrinkToFit="1"/>
    </xf>
    <xf numFmtId="1" fontId="53" fillId="0" borderId="12" xfId="0" applyNumberFormat="1" applyFont="1" applyFill="1" applyBorder="1" applyAlignment="1">
      <alignment horizontal="center" vertical="center" wrapText="1" shrinkToFit="1"/>
    </xf>
    <xf numFmtId="1" fontId="53" fillId="0" borderId="14" xfId="0" applyNumberFormat="1" applyFont="1" applyFill="1" applyBorder="1" applyAlignment="1">
      <alignment horizontal="center" vertical="center" wrapText="1" shrinkToFit="1"/>
    </xf>
    <xf numFmtId="1" fontId="53" fillId="0" borderId="34" xfId="0" applyNumberFormat="1" applyFont="1" applyFill="1" applyBorder="1" applyAlignment="1">
      <alignment horizontal="center" vertical="center" wrapText="1" shrinkToFit="1"/>
    </xf>
    <xf numFmtId="1" fontId="53" fillId="0" borderId="21" xfId="0" applyNumberFormat="1" applyFont="1" applyFill="1" applyBorder="1" applyAlignment="1">
      <alignment horizontal="center" vertical="center" shrinkToFit="1"/>
    </xf>
    <xf numFmtId="1" fontId="53" fillId="0" borderId="12" xfId="0" applyNumberFormat="1" applyFont="1" applyFill="1" applyBorder="1" applyAlignment="1">
      <alignment horizontal="center" vertical="center" shrinkToFit="1"/>
    </xf>
    <xf numFmtId="1" fontId="54" fillId="0" borderId="12" xfId="0" applyNumberFormat="1" applyFont="1" applyFill="1" applyBorder="1" applyAlignment="1">
      <alignment horizontal="center" vertical="center" shrinkToFit="1"/>
    </xf>
    <xf numFmtId="1" fontId="53" fillId="0" borderId="14" xfId="0" applyNumberFormat="1" applyFont="1" applyFill="1" applyBorder="1" applyAlignment="1">
      <alignment horizontal="center" vertical="center" shrinkToFit="1"/>
    </xf>
    <xf numFmtId="0" fontId="53" fillId="0" borderId="21" xfId="0" applyNumberFormat="1" applyFont="1" applyFill="1" applyBorder="1" applyAlignment="1">
      <alignment horizontal="center" vertical="center" shrinkToFit="1"/>
    </xf>
    <xf numFmtId="0" fontId="53" fillId="0" borderId="12" xfId="0" applyNumberFormat="1" applyFont="1" applyFill="1" applyBorder="1" applyAlignment="1">
      <alignment horizontal="center" vertical="center" shrinkToFit="1"/>
    </xf>
    <xf numFmtId="0" fontId="16" fillId="0" borderId="2" xfId="0" applyFont="1" applyBorder="1"/>
    <xf numFmtId="0" fontId="0" fillId="0" borderId="2" xfId="0" applyBorder="1" applyAlignment="1" applyProtection="1"/>
    <xf numFmtId="0" fontId="4" fillId="0" borderId="0" xfId="0" applyFont="1" applyBorder="1" applyAlignment="1" applyProtection="1">
      <alignment horizontal="right"/>
    </xf>
    <xf numFmtId="0" fontId="51" fillId="0" borderId="41" xfId="0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 wrapText="1" shrinkToFit="1"/>
    </xf>
    <xf numFmtId="1" fontId="53" fillId="0" borderId="58" xfId="0" applyNumberFormat="1" applyFont="1" applyFill="1" applyBorder="1" applyAlignment="1">
      <alignment horizontal="center" vertical="center" wrapText="1" shrinkToFit="1"/>
    </xf>
    <xf numFmtId="1" fontId="53" fillId="0" borderId="45" xfId="0" applyNumberFormat="1" applyFont="1" applyFill="1" applyBorder="1" applyAlignment="1">
      <alignment horizontal="center" vertical="center" wrapText="1" shrinkToFit="1"/>
    </xf>
    <xf numFmtId="1" fontId="54" fillId="0" borderId="21" xfId="0" applyNumberFormat="1" applyFont="1" applyFill="1" applyBorder="1" applyAlignment="1">
      <alignment horizontal="center" vertical="center" wrapText="1" shrinkToFit="1"/>
    </xf>
    <xf numFmtId="1" fontId="55" fillId="0" borderId="12" xfId="0" applyNumberFormat="1" applyFont="1" applyFill="1" applyBorder="1" applyAlignment="1">
      <alignment horizontal="center" vertical="center" wrapText="1" shrinkToFit="1"/>
    </xf>
    <xf numFmtId="1" fontId="55" fillId="0" borderId="14" xfId="0" applyNumberFormat="1" applyFont="1" applyFill="1" applyBorder="1" applyAlignment="1">
      <alignment horizontal="center" vertical="center" wrapText="1" shrinkToFit="1"/>
    </xf>
    <xf numFmtId="1" fontId="53" fillId="0" borderId="45" xfId="0" applyNumberFormat="1" applyFont="1" applyFill="1" applyBorder="1" applyAlignment="1">
      <alignment horizontal="center" vertical="center" shrinkToFit="1"/>
    </xf>
    <xf numFmtId="1" fontId="53" fillId="0" borderId="55" xfId="0" applyNumberFormat="1" applyFont="1" applyFill="1" applyBorder="1" applyAlignment="1">
      <alignment horizontal="center" vertical="center" shrinkToFit="1"/>
    </xf>
    <xf numFmtId="1" fontId="53" fillId="0" borderId="32" xfId="0" applyNumberFormat="1" applyFont="1" applyFill="1" applyBorder="1" applyAlignment="1">
      <alignment horizontal="center" vertical="center" shrinkToFit="1"/>
    </xf>
    <xf numFmtId="1" fontId="54" fillId="0" borderId="32" xfId="0" applyNumberFormat="1" applyFont="1" applyFill="1" applyBorder="1" applyAlignment="1">
      <alignment horizontal="center" vertical="center" shrinkToFit="1"/>
    </xf>
    <xf numFmtId="1" fontId="53" fillId="0" borderId="46" xfId="0" applyNumberFormat="1" applyFont="1" applyFill="1" applyBorder="1" applyAlignment="1">
      <alignment horizontal="center" vertical="center" shrinkToFit="1"/>
    </xf>
    <xf numFmtId="1" fontId="55" fillId="0" borderId="21" xfId="0" applyNumberFormat="1" applyFont="1" applyFill="1" applyBorder="1" applyAlignment="1">
      <alignment horizontal="center" vertical="center" wrapText="1" shrinkToFit="1"/>
    </xf>
    <xf numFmtId="1" fontId="48" fillId="0" borderId="13" xfId="0" applyNumberFormat="1" applyFont="1" applyFill="1" applyBorder="1" applyAlignment="1">
      <alignment horizontal="center" vertical="center" wrapText="1" shrinkToFit="1"/>
    </xf>
    <xf numFmtId="1" fontId="48" fillId="0" borderId="11" xfId="0" applyNumberFormat="1" applyFont="1" applyFill="1" applyBorder="1" applyAlignment="1">
      <alignment horizontal="center" vertical="center" shrinkToFit="1"/>
    </xf>
    <xf numFmtId="1" fontId="47" fillId="0" borderId="69" xfId="0" applyNumberFormat="1" applyFont="1" applyFill="1" applyBorder="1" applyAlignment="1">
      <alignment horizontal="center" vertical="center" shrinkToFit="1"/>
    </xf>
    <xf numFmtId="1" fontId="47" fillId="0" borderId="19" xfId="0" applyNumberFormat="1" applyFont="1" applyFill="1" applyBorder="1" applyAlignment="1">
      <alignment horizontal="center" vertical="center" shrinkToFit="1"/>
    </xf>
    <xf numFmtId="1" fontId="48" fillId="0" borderId="64" xfId="0" applyNumberFormat="1" applyFont="1" applyFill="1" applyBorder="1" applyAlignment="1">
      <alignment horizontal="center" vertical="center" wrapText="1" shrinkToFit="1"/>
    </xf>
    <xf numFmtId="0" fontId="48" fillId="0" borderId="45" xfId="0" applyNumberFormat="1" applyFont="1" applyFill="1" applyBorder="1" applyAlignment="1">
      <alignment horizontal="center" vertical="center" shrinkToFit="1"/>
    </xf>
    <xf numFmtId="1" fontId="47" fillId="0" borderId="14" xfId="0" applyNumberFormat="1" applyFont="1" applyFill="1" applyBorder="1" applyAlignment="1">
      <alignment horizontal="center" vertical="center" shrinkToFit="1"/>
    </xf>
    <xf numFmtId="1" fontId="47" fillId="0" borderId="45" xfId="0" applyNumberFormat="1" applyFont="1" applyFill="1" applyBorder="1" applyAlignment="1">
      <alignment horizontal="center" vertical="center" shrinkToFit="1"/>
    </xf>
    <xf numFmtId="0" fontId="27" fillId="0" borderId="37" xfId="0" applyNumberFormat="1" applyFont="1" applyFill="1" applyBorder="1" applyAlignment="1">
      <alignment horizontal="center" vertical="center" wrapText="1" shrinkToFit="1"/>
    </xf>
    <xf numFmtId="1" fontId="47" fillId="0" borderId="1" xfId="0" applyNumberFormat="1" applyFont="1" applyFill="1" applyBorder="1" applyAlignment="1">
      <alignment horizontal="center" vertical="center" shrinkToFit="1"/>
    </xf>
    <xf numFmtId="0" fontId="45" fillId="0" borderId="47" xfId="0" applyNumberFormat="1" applyFont="1" applyFill="1" applyBorder="1" applyAlignment="1">
      <alignment horizontal="center" vertical="center" shrinkToFit="1"/>
    </xf>
    <xf numFmtId="1" fontId="54" fillId="0" borderId="14" xfId="0" applyNumberFormat="1" applyFont="1" applyFill="1" applyBorder="1" applyAlignment="1">
      <alignment horizontal="center" vertical="center" wrapText="1" shrinkToFit="1"/>
    </xf>
    <xf numFmtId="1" fontId="54" fillId="0" borderId="44" xfId="0" applyNumberFormat="1" applyFont="1" applyFill="1" applyBorder="1" applyAlignment="1">
      <alignment horizontal="center" vertical="center" wrapText="1" shrinkToFit="1"/>
    </xf>
    <xf numFmtId="0" fontId="2" fillId="0" borderId="29" xfId="0" applyFont="1" applyBorder="1"/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top" wrapText="1"/>
    </xf>
    <xf numFmtId="0" fontId="37" fillId="0" borderId="0" xfId="0" applyFont="1" applyBorder="1"/>
    <xf numFmtId="49" fontId="37" fillId="0" borderId="20" xfId="0" applyNumberFormat="1" applyFont="1" applyBorder="1" applyAlignment="1">
      <alignment horizontal="center" vertical="justify" wrapText="1"/>
    </xf>
    <xf numFmtId="0" fontId="52" fillId="0" borderId="20" xfId="0" applyFont="1" applyBorder="1" applyAlignment="1">
      <alignment horizontal="center" vertical="center" wrapText="1"/>
    </xf>
    <xf numFmtId="0" fontId="37" fillId="0" borderId="38" xfId="0" applyNumberFormat="1" applyFont="1" applyBorder="1" applyAlignment="1">
      <alignment horizontal="center" vertical="center" wrapText="1"/>
    </xf>
    <xf numFmtId="49" fontId="37" fillId="0" borderId="39" xfId="0" applyNumberFormat="1" applyFont="1" applyBorder="1" applyAlignment="1">
      <alignment horizontal="center" vertical="justify" wrapText="1"/>
    </xf>
    <xf numFmtId="0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justify" wrapText="1"/>
    </xf>
    <xf numFmtId="49" fontId="37" fillId="0" borderId="0" xfId="0" applyNumberFormat="1" applyFont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justify" wrapText="1"/>
    </xf>
    <xf numFmtId="0" fontId="37" fillId="0" borderId="0" xfId="0" applyFont="1" applyBorder="1" applyAlignment="1">
      <alignment vertical="justify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/>
    <xf numFmtId="0" fontId="52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NumberFormat="1" applyFont="1" applyBorder="1" applyAlignment="1">
      <alignment vertical="top" wrapText="1"/>
    </xf>
    <xf numFmtId="0" fontId="37" fillId="0" borderId="0" xfId="0" applyNumberFormat="1" applyFont="1" applyBorder="1"/>
    <xf numFmtId="49" fontId="37" fillId="0" borderId="0" xfId="0" applyNumberFormat="1" applyFont="1" applyBorder="1"/>
    <xf numFmtId="0" fontId="52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justify" wrapText="1"/>
    </xf>
    <xf numFmtId="0" fontId="37" fillId="0" borderId="0" xfId="0" applyFont="1" applyBorder="1" applyAlignment="1">
      <alignment horizontal="center" vertical="justify" wrapText="1"/>
    </xf>
    <xf numFmtId="49" fontId="5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justify" wrapText="1"/>
    </xf>
    <xf numFmtId="49" fontId="16" fillId="0" borderId="6" xfId="0" applyNumberFormat="1" applyFont="1" applyBorder="1" applyAlignment="1">
      <alignment horizontal="center" vertical="justify" wrapText="1"/>
    </xf>
    <xf numFmtId="49" fontId="57" fillId="0" borderId="0" xfId="0" applyNumberFormat="1" applyFont="1" applyBorder="1" applyAlignment="1">
      <alignment horizontal="left" vertical="justify" wrapText="1"/>
    </xf>
    <xf numFmtId="0" fontId="16" fillId="0" borderId="0" xfId="0" applyFont="1" applyBorder="1" applyAlignment="1">
      <alignment vertical="justify" wrapText="1"/>
    </xf>
    <xf numFmtId="0" fontId="16" fillId="0" borderId="0" xfId="0" applyFont="1" applyBorder="1" applyAlignment="1">
      <alignment horizontal="center" vertical="justify" wrapText="1"/>
    </xf>
    <xf numFmtId="0" fontId="52" fillId="0" borderId="21" xfId="0" applyNumberFormat="1" applyFont="1" applyFill="1" applyBorder="1" applyAlignment="1">
      <alignment horizontal="center" vertical="center" wrapText="1" shrinkToFit="1"/>
    </xf>
    <xf numFmtId="1" fontId="51" fillId="0" borderId="47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39" xfId="0" applyNumberFormat="1" applyFont="1" applyFill="1" applyBorder="1" applyAlignment="1">
      <alignment horizontal="center" vertical="center"/>
    </xf>
    <xf numFmtId="1" fontId="51" fillId="0" borderId="41" xfId="0" applyNumberFormat="1" applyFont="1" applyFill="1" applyBorder="1" applyAlignment="1">
      <alignment horizontal="center" vertical="center"/>
    </xf>
    <xf numFmtId="0" fontId="51" fillId="0" borderId="36" xfId="0" applyNumberFormat="1" applyFont="1" applyFill="1" applyBorder="1" applyAlignment="1">
      <alignment horizontal="center" vertical="center"/>
    </xf>
    <xf numFmtId="0" fontId="51" fillId="0" borderId="22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41" xfId="0" applyNumberFormat="1" applyFont="1" applyFill="1" applyBorder="1" applyAlignment="1">
      <alignment horizontal="center" vertical="center"/>
    </xf>
    <xf numFmtId="1" fontId="54" fillId="0" borderId="55" xfId="0" applyNumberFormat="1" applyFont="1" applyFill="1" applyBorder="1" applyAlignment="1">
      <alignment horizontal="center" vertical="center" shrinkToFit="1"/>
    </xf>
    <xf numFmtId="1" fontId="47" fillId="0" borderId="21" xfId="0" applyNumberFormat="1" applyFont="1" applyFill="1" applyBorder="1" applyAlignment="1">
      <alignment horizontal="center" vertical="center" shrinkToFit="1"/>
    </xf>
    <xf numFmtId="1" fontId="54" fillId="0" borderId="46" xfId="0" applyNumberFormat="1" applyFont="1" applyFill="1" applyBorder="1" applyAlignment="1">
      <alignment horizontal="center" vertical="center" shrinkToFit="1"/>
    </xf>
    <xf numFmtId="1" fontId="54" fillId="0" borderId="45" xfId="0" applyNumberFormat="1" applyFont="1" applyFill="1" applyBorder="1" applyAlignment="1">
      <alignment horizontal="center" vertical="center" wrapText="1" shrinkToFit="1"/>
    </xf>
    <xf numFmtId="1" fontId="54" fillId="0" borderId="21" xfId="0" applyNumberFormat="1" applyFont="1" applyFill="1" applyBorder="1" applyAlignment="1">
      <alignment horizontal="center" vertical="center" shrinkToFit="1"/>
    </xf>
    <xf numFmtId="1" fontId="54" fillId="0" borderId="14" xfId="0" applyNumberFormat="1" applyFont="1" applyFill="1" applyBorder="1" applyAlignment="1">
      <alignment horizontal="center" vertical="center" shrinkToFit="1"/>
    </xf>
    <xf numFmtId="1" fontId="47" fillId="0" borderId="54" xfId="0" applyNumberFormat="1" applyFont="1" applyFill="1" applyBorder="1" applyAlignment="1">
      <alignment horizontal="center" vertical="center" shrinkToFit="1"/>
    </xf>
    <xf numFmtId="1" fontId="62" fillId="0" borderId="54" xfId="0" applyNumberFormat="1" applyFont="1" applyFill="1" applyBorder="1" applyAlignment="1">
      <alignment horizontal="center" vertical="center" wrapText="1" shrinkToFit="1"/>
    </xf>
    <xf numFmtId="1" fontId="62" fillId="0" borderId="18" xfId="0" applyNumberFormat="1" applyFont="1" applyFill="1" applyBorder="1" applyAlignment="1">
      <alignment horizontal="center" vertical="center" wrapText="1" shrinkToFit="1"/>
    </xf>
    <xf numFmtId="1" fontId="62" fillId="0" borderId="21" xfId="0" applyNumberFormat="1" applyFont="1" applyFill="1" applyBorder="1" applyAlignment="1">
      <alignment horizontal="center" vertical="center" wrapText="1" shrinkToFit="1"/>
    </xf>
    <xf numFmtId="1" fontId="62" fillId="0" borderId="12" xfId="0" applyNumberFormat="1" applyFont="1" applyFill="1" applyBorder="1" applyAlignment="1">
      <alignment horizontal="center" vertical="center" wrapText="1" shrinkToFit="1"/>
    </xf>
    <xf numFmtId="1" fontId="48" fillId="0" borderId="33" xfId="0" applyNumberFormat="1" applyFont="1" applyFill="1" applyBorder="1" applyAlignment="1">
      <alignment horizontal="center" vertical="center" wrapText="1" shrinkToFit="1"/>
    </xf>
    <xf numFmtId="1" fontId="47" fillId="0" borderId="21" xfId="0" applyNumberFormat="1" applyFont="1" applyFill="1" applyBorder="1" applyAlignment="1">
      <alignment horizontal="center" vertical="center" wrapText="1" shrinkToFit="1"/>
    </xf>
    <xf numFmtId="1" fontId="47" fillId="0" borderId="12" xfId="0" applyNumberFormat="1" applyFont="1" applyFill="1" applyBorder="1" applyAlignment="1">
      <alignment horizontal="center" vertical="center" wrapText="1" shrinkToFit="1"/>
    </xf>
    <xf numFmtId="0" fontId="52" fillId="0" borderId="36" xfId="0" applyFont="1" applyBorder="1" applyAlignment="1">
      <alignment horizontal="left" vertical="center" wrapText="1"/>
    </xf>
    <xf numFmtId="0" fontId="52" fillId="0" borderId="34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49" fontId="37" fillId="0" borderId="75" xfId="0" applyNumberFormat="1" applyFont="1" applyFill="1" applyBorder="1" applyAlignment="1">
      <alignment horizontal="center" vertical="center" wrapText="1"/>
    </xf>
    <xf numFmtId="49" fontId="37" fillId="0" borderId="69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>
      <alignment horizontal="center" vertical="center"/>
    </xf>
    <xf numFmtId="49" fontId="37" fillId="0" borderId="46" xfId="0" applyNumberFormat="1" applyFont="1" applyFill="1" applyBorder="1" applyAlignment="1">
      <alignment horizontal="center" vertical="center"/>
    </xf>
    <xf numFmtId="0" fontId="37" fillId="0" borderId="34" xfId="0" applyNumberFormat="1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49" fontId="63" fillId="0" borderId="39" xfId="0" applyNumberFormat="1" applyFont="1" applyFill="1" applyBorder="1" applyAlignment="1">
      <alignment horizontal="center" vertical="center"/>
    </xf>
    <xf numFmtId="0" fontId="38" fillId="0" borderId="0" xfId="0" applyFont="1" applyAlignment="1"/>
    <xf numFmtId="0" fontId="58" fillId="0" borderId="0" xfId="0" applyFont="1" applyAlignment="1"/>
    <xf numFmtId="0" fontId="45" fillId="0" borderId="37" xfId="0" applyNumberFormat="1" applyFont="1" applyFill="1" applyBorder="1" applyAlignment="1">
      <alignment horizontal="center" vertical="center" shrinkToFit="1"/>
    </xf>
    <xf numFmtId="0" fontId="45" fillId="0" borderId="9" xfId="0" applyNumberFormat="1" applyFont="1" applyFill="1" applyBorder="1" applyAlignment="1">
      <alignment horizontal="center" vertical="center" shrinkToFit="1"/>
    </xf>
    <xf numFmtId="1" fontId="54" fillId="0" borderId="75" xfId="0" applyNumberFormat="1" applyFont="1" applyFill="1" applyBorder="1" applyAlignment="1">
      <alignment horizontal="center" vertical="center" wrapText="1" shrinkToFit="1"/>
    </xf>
    <xf numFmtId="1" fontId="54" fillId="0" borderId="19" xfId="0" applyNumberFormat="1" applyFont="1" applyFill="1" applyBorder="1" applyAlignment="1">
      <alignment horizontal="center" vertical="center" wrapText="1" shrinkToFit="1"/>
    </xf>
    <xf numFmtId="1" fontId="54" fillId="0" borderId="69" xfId="0" applyNumberFormat="1" applyFont="1" applyFill="1" applyBorder="1" applyAlignment="1">
      <alignment horizontal="center" vertical="center" wrapText="1" shrinkToFit="1"/>
    </xf>
    <xf numFmtId="1" fontId="55" fillId="0" borderId="32" xfId="0" applyNumberFormat="1" applyFont="1" applyFill="1" applyBorder="1" applyAlignment="1">
      <alignment horizontal="center" vertical="center" wrapText="1" shrinkToFit="1"/>
    </xf>
    <xf numFmtId="1" fontId="54" fillId="0" borderId="32" xfId="0" applyNumberFormat="1" applyFont="1" applyFill="1" applyBorder="1" applyAlignment="1">
      <alignment horizontal="center" vertical="center" wrapText="1" shrinkToFit="1"/>
    </xf>
    <xf numFmtId="1" fontId="54" fillId="0" borderId="46" xfId="0" applyNumberFormat="1" applyFont="1" applyFill="1" applyBorder="1" applyAlignment="1">
      <alignment horizontal="center" vertical="center" wrapText="1" shrinkToFit="1"/>
    </xf>
    <xf numFmtId="0" fontId="46" fillId="0" borderId="22" xfId="0" applyNumberFormat="1" applyFont="1" applyFill="1" applyBorder="1" applyAlignment="1">
      <alignment horizontal="center" vertical="center" wrapText="1" shrinkToFit="1"/>
    </xf>
    <xf numFmtId="1" fontId="26" fillId="0" borderId="69" xfId="0" applyNumberFormat="1" applyFont="1" applyFill="1" applyBorder="1" applyAlignment="1">
      <alignment horizontal="center" vertical="center" wrapText="1" shrinkToFit="1"/>
    </xf>
    <xf numFmtId="1" fontId="26" fillId="0" borderId="14" xfId="0" applyNumberFormat="1" applyFont="1" applyFill="1" applyBorder="1" applyAlignment="1">
      <alignment horizontal="center" vertical="center" wrapText="1" shrinkToFit="1"/>
    </xf>
    <xf numFmtId="1" fontId="52" fillId="0" borderId="75" xfId="0" applyNumberFormat="1" applyFont="1" applyFill="1" applyBorder="1" applyAlignment="1">
      <alignment horizontal="center" vertical="center" wrapText="1" shrinkToFit="1"/>
    </xf>
    <xf numFmtId="1" fontId="65" fillId="0" borderId="19" xfId="0" applyNumberFormat="1" applyFont="1" applyFill="1" applyBorder="1" applyAlignment="1">
      <alignment horizontal="center" vertical="center" wrapText="1" shrinkToFit="1"/>
    </xf>
    <xf numFmtId="1" fontId="38" fillId="0" borderId="34" xfId="0" applyNumberFormat="1" applyFont="1" applyFill="1" applyBorder="1" applyAlignment="1">
      <alignment horizontal="center" vertical="center" wrapText="1" shrinkToFit="1"/>
    </xf>
    <xf numFmtId="1" fontId="38" fillId="0" borderId="55" xfId="0" applyNumberFormat="1" applyFont="1" applyFill="1" applyBorder="1" applyAlignment="1">
      <alignment horizontal="center" vertical="center" wrapText="1" shrinkToFit="1"/>
    </xf>
    <xf numFmtId="1" fontId="38" fillId="0" borderId="78" xfId="0" applyNumberFormat="1" applyFont="1" applyFill="1" applyBorder="1" applyAlignment="1">
      <alignment horizontal="center" vertical="center" wrapText="1" shrinkToFit="1"/>
    </xf>
    <xf numFmtId="1" fontId="65" fillId="0" borderId="55" xfId="0" applyNumberFormat="1" applyFont="1" applyFill="1" applyBorder="1" applyAlignment="1">
      <alignment horizontal="center" vertical="center" shrinkToFit="1"/>
    </xf>
    <xf numFmtId="1" fontId="65" fillId="0" borderId="32" xfId="0" applyNumberFormat="1" applyFont="1" applyFill="1" applyBorder="1" applyAlignment="1">
      <alignment horizontal="center" vertical="center" shrinkToFit="1"/>
    </xf>
    <xf numFmtId="1" fontId="65" fillId="0" borderId="46" xfId="0" applyNumberFormat="1" applyFont="1" applyFill="1" applyBorder="1" applyAlignment="1">
      <alignment horizontal="center" vertical="center" shrinkToFit="1"/>
    </xf>
    <xf numFmtId="1" fontId="38" fillId="0" borderId="75" xfId="0" applyNumberFormat="1" applyFont="1" applyFill="1" applyBorder="1" applyAlignment="1">
      <alignment horizontal="center" vertical="center" wrapText="1" shrinkToFit="1"/>
    </xf>
    <xf numFmtId="1" fontId="38" fillId="0" borderId="49" xfId="0" applyNumberFormat="1" applyFont="1" applyFill="1" applyBorder="1" applyAlignment="1">
      <alignment horizontal="center" vertical="center" wrapText="1" shrinkToFit="1"/>
    </xf>
    <xf numFmtId="1" fontId="26" fillId="0" borderId="13" xfId="0" applyNumberFormat="1" applyFont="1" applyFill="1" applyBorder="1" applyAlignment="1">
      <alignment horizontal="center" vertical="center" wrapText="1" shrinkToFit="1"/>
    </xf>
    <xf numFmtId="1" fontId="38" fillId="0" borderId="19" xfId="0" applyNumberFormat="1" applyFont="1" applyFill="1" applyBorder="1" applyAlignment="1">
      <alignment horizontal="center" vertical="center" wrapText="1" shrinkToFit="1"/>
    </xf>
    <xf numFmtId="1" fontId="52" fillId="0" borderId="56" xfId="0" applyNumberFormat="1" applyFont="1" applyFill="1" applyBorder="1" applyAlignment="1">
      <alignment horizontal="center" vertical="center" wrapText="1" shrinkToFit="1"/>
    </xf>
    <xf numFmtId="1" fontId="54" fillId="0" borderId="11" xfId="0" applyNumberFormat="1" applyFont="1" applyFill="1" applyBorder="1" applyAlignment="1">
      <alignment horizontal="center" vertical="center" shrinkToFit="1"/>
    </xf>
    <xf numFmtId="1" fontId="66" fillId="0" borderId="47" xfId="0" applyNumberFormat="1" applyFont="1" applyFill="1" applyBorder="1" applyAlignment="1">
      <alignment horizontal="center" vertical="center"/>
    </xf>
    <xf numFmtId="1" fontId="66" fillId="0" borderId="3" xfId="0" applyNumberFormat="1" applyFont="1" applyFill="1" applyBorder="1" applyAlignment="1">
      <alignment horizontal="center" vertical="center"/>
    </xf>
    <xf numFmtId="0" fontId="66" fillId="0" borderId="3" xfId="0" applyNumberFormat="1" applyFont="1" applyFill="1" applyBorder="1" applyAlignment="1">
      <alignment horizontal="center" vertical="center"/>
    </xf>
    <xf numFmtId="0" fontId="66" fillId="0" borderId="47" xfId="0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 wrapText="1" shrinkToFit="1"/>
    </xf>
    <xf numFmtId="1" fontId="54" fillId="0" borderId="1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1" fontId="53" fillId="0" borderId="75" xfId="0" applyNumberFormat="1" applyFont="1" applyFill="1" applyBorder="1" applyAlignment="1">
      <alignment horizontal="center" vertical="center" wrapText="1" shrinkToFit="1"/>
    </xf>
    <xf numFmtId="1" fontId="53" fillId="0" borderId="69" xfId="0" applyNumberFormat="1" applyFont="1" applyFill="1" applyBorder="1" applyAlignment="1">
      <alignment horizontal="center" vertical="center" wrapText="1" shrinkToFit="1"/>
    </xf>
    <xf numFmtId="1" fontId="49" fillId="0" borderId="75" xfId="0" applyNumberFormat="1" applyFont="1" applyFill="1" applyBorder="1" applyAlignment="1">
      <alignment horizontal="center" vertical="center" wrapText="1" shrinkToFit="1"/>
    </xf>
    <xf numFmtId="1" fontId="49" fillId="0" borderId="19" xfId="0" applyNumberFormat="1" applyFont="1" applyFill="1" applyBorder="1" applyAlignment="1">
      <alignment horizontal="center" vertical="center" wrapText="1" shrinkToFit="1"/>
    </xf>
    <xf numFmtId="1" fontId="47" fillId="0" borderId="19" xfId="0" applyNumberFormat="1" applyFont="1" applyFill="1" applyBorder="1" applyAlignment="1">
      <alignment horizontal="center" vertical="center" wrapText="1" shrinkToFit="1"/>
    </xf>
    <xf numFmtId="1" fontId="53" fillId="0" borderId="31" xfId="0" applyNumberFormat="1" applyFont="1" applyFill="1" applyBorder="1" applyAlignment="1">
      <alignment horizontal="center" vertical="center" wrapText="1" shrinkToFit="1"/>
    </xf>
    <xf numFmtId="0" fontId="45" fillId="0" borderId="80" xfId="0" applyNumberFormat="1" applyFont="1" applyFill="1" applyBorder="1" applyAlignment="1">
      <alignment horizontal="center" vertical="center" wrapText="1" shrinkToFit="1"/>
    </xf>
    <xf numFmtId="0" fontId="45" fillId="0" borderId="81" xfId="0" applyNumberFormat="1" applyFont="1" applyFill="1" applyBorder="1" applyAlignment="1">
      <alignment horizontal="center" vertical="center" wrapText="1" shrinkToFit="1"/>
    </xf>
    <xf numFmtId="1" fontId="55" fillId="0" borderId="55" xfId="0" applyNumberFormat="1" applyFont="1" applyFill="1" applyBorder="1" applyAlignment="1">
      <alignment horizontal="center" vertical="center" wrapText="1" shrinkToFit="1"/>
    </xf>
    <xf numFmtId="0" fontId="45" fillId="0" borderId="40" xfId="0" applyNumberFormat="1" applyFont="1" applyFill="1" applyBorder="1" applyAlignment="1">
      <alignment horizontal="center" vertical="center" shrinkToFit="1"/>
    </xf>
    <xf numFmtId="0" fontId="46" fillId="0" borderId="27" xfId="0" applyNumberFormat="1" applyFont="1" applyFill="1" applyBorder="1" applyAlignment="1">
      <alignment horizontal="center" vertical="center" wrapText="1" shrinkToFit="1"/>
    </xf>
    <xf numFmtId="0" fontId="46" fillId="0" borderId="8" xfId="0" applyNumberFormat="1" applyFont="1" applyFill="1" applyBorder="1" applyAlignment="1">
      <alignment horizontal="center" vertical="center" wrapText="1" shrinkToFit="1"/>
    </xf>
    <xf numFmtId="0" fontId="46" fillId="0" borderId="50" xfId="0" applyNumberFormat="1" applyFont="1" applyFill="1" applyBorder="1" applyAlignment="1">
      <alignment horizontal="center" vertical="center" wrapText="1" shrinkToFit="1"/>
    </xf>
    <xf numFmtId="1" fontId="52" fillId="0" borderId="31" xfId="0" applyNumberFormat="1" applyFont="1" applyFill="1" applyBorder="1" applyAlignment="1">
      <alignment horizontal="center" vertical="center" wrapText="1" shrinkToFit="1"/>
    </xf>
    <xf numFmtId="0" fontId="45" fillId="0" borderId="77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/>
    <xf numFmtId="0" fontId="0" fillId="0" borderId="7" xfId="0" applyFont="1" applyFill="1" applyBorder="1" applyAlignment="1"/>
    <xf numFmtId="1" fontId="55" fillId="0" borderId="19" xfId="0" applyNumberFormat="1" applyFont="1" applyFill="1" applyBorder="1" applyAlignment="1">
      <alignment horizontal="center" vertical="center" wrapText="1" shrinkToFit="1"/>
    </xf>
    <xf numFmtId="1" fontId="55" fillId="0" borderId="1" xfId="0" applyNumberFormat="1" applyFont="1" applyFill="1" applyBorder="1" applyAlignment="1">
      <alignment horizontal="center" vertical="center" wrapText="1" shrinkToFit="1"/>
    </xf>
    <xf numFmtId="1" fontId="53" fillId="0" borderId="35" xfId="0" applyNumberFormat="1" applyFont="1" applyFill="1" applyBorder="1" applyAlignment="1">
      <alignment horizontal="center" vertical="center" wrapText="1" shrinkToFit="1"/>
    </xf>
    <xf numFmtId="0" fontId="45" fillId="0" borderId="26" xfId="0" applyNumberFormat="1" applyFont="1" applyFill="1" applyBorder="1" applyAlignment="1">
      <alignment horizontal="center" vertical="center" wrapText="1" shrinkToFit="1"/>
    </xf>
    <xf numFmtId="1" fontId="64" fillId="0" borderId="55" xfId="0" applyNumberFormat="1" applyFont="1" applyFill="1" applyBorder="1" applyAlignment="1">
      <alignment horizontal="center" vertical="center" wrapText="1" shrinkToFit="1"/>
    </xf>
    <xf numFmtId="1" fontId="64" fillId="0" borderId="32" xfId="0" applyNumberFormat="1" applyFont="1" applyFill="1" applyBorder="1" applyAlignment="1">
      <alignment horizontal="center" vertical="center" wrapText="1" shrinkToFit="1"/>
    </xf>
    <xf numFmtId="1" fontId="65" fillId="0" borderId="32" xfId="0" applyNumberFormat="1" applyFont="1" applyFill="1" applyBorder="1" applyAlignment="1">
      <alignment horizontal="center" vertical="center" wrapText="1" shrinkToFit="1"/>
    </xf>
    <xf numFmtId="1" fontId="63" fillId="0" borderId="55" xfId="0" applyNumberFormat="1" applyFont="1" applyFill="1" applyBorder="1" applyAlignment="1">
      <alignment horizontal="center" vertical="center" wrapText="1" shrinkToFit="1"/>
    </xf>
    <xf numFmtId="0" fontId="45" fillId="0" borderId="23" xfId="0" applyNumberFormat="1" applyFont="1" applyFill="1" applyBorder="1" applyAlignment="1">
      <alignment horizontal="center" vertical="center" wrapText="1" shrinkToFit="1"/>
    </xf>
    <xf numFmtId="1" fontId="64" fillId="0" borderId="35" xfId="0" applyNumberFormat="1" applyFont="1" applyFill="1" applyBorder="1" applyAlignment="1">
      <alignment horizontal="center" vertical="center" wrapText="1" shrinkToFit="1"/>
    </xf>
    <xf numFmtId="0" fontId="46" fillId="0" borderId="22" xfId="0" applyNumberFormat="1" applyFont="1" applyFill="1" applyBorder="1" applyAlignment="1">
      <alignment horizontal="center" vertical="center" shrinkToFit="1"/>
    </xf>
    <xf numFmtId="1" fontId="65" fillId="0" borderId="55" xfId="0" applyNumberFormat="1" applyFont="1" applyFill="1" applyBorder="1" applyAlignment="1">
      <alignment horizontal="center" vertical="center" wrapText="1" shrinkToFit="1"/>
    </xf>
    <xf numFmtId="1" fontId="65" fillId="0" borderId="46" xfId="0" applyNumberFormat="1" applyFont="1" applyFill="1" applyBorder="1" applyAlignment="1">
      <alignment horizontal="center" vertical="center" wrapText="1" shrinkToFit="1"/>
    </xf>
    <xf numFmtId="0" fontId="45" fillId="0" borderId="24" xfId="0" applyNumberFormat="1" applyFont="1" applyFill="1" applyBorder="1" applyAlignment="1">
      <alignment horizontal="center" vertical="center" wrapText="1" shrinkToFit="1"/>
    </xf>
    <xf numFmtId="1" fontId="54" fillId="0" borderId="35" xfId="0" applyNumberFormat="1" applyFont="1" applyFill="1" applyBorder="1" applyAlignment="1">
      <alignment horizontal="center" vertical="center" wrapText="1" shrinkToFit="1"/>
    </xf>
    <xf numFmtId="1" fontId="54" fillId="0" borderId="42" xfId="0" applyNumberFormat="1" applyFont="1" applyFill="1" applyBorder="1" applyAlignment="1">
      <alignment horizontal="center" vertical="center" wrapText="1" shrinkToFit="1"/>
    </xf>
    <xf numFmtId="1" fontId="47" fillId="0" borderId="14" xfId="0" applyNumberFormat="1" applyFont="1" applyFill="1" applyBorder="1" applyAlignment="1">
      <alignment horizontal="center" vertical="center" wrapText="1" shrinkToFit="1"/>
    </xf>
    <xf numFmtId="1" fontId="47" fillId="0" borderId="13" xfId="0" applyNumberFormat="1" applyFont="1" applyFill="1" applyBorder="1" applyAlignment="1">
      <alignment horizontal="center" vertical="center" wrapText="1" shrinkToFit="1"/>
    </xf>
    <xf numFmtId="1" fontId="65" fillId="0" borderId="35" xfId="0" applyNumberFormat="1" applyFont="1" applyFill="1" applyBorder="1" applyAlignment="1">
      <alignment horizontal="center" vertical="center" wrapText="1" shrinkToFit="1"/>
    </xf>
    <xf numFmtId="1" fontId="65" fillId="0" borderId="49" xfId="0" applyNumberFormat="1" applyFont="1" applyFill="1" applyBorder="1" applyAlignment="1">
      <alignment horizontal="center" vertical="center" wrapText="1" shrinkToFit="1"/>
    </xf>
    <xf numFmtId="1" fontId="47" fillId="0" borderId="7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18" fillId="0" borderId="51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52" fillId="0" borderId="36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justify" wrapText="1"/>
    </xf>
    <xf numFmtId="0" fontId="37" fillId="0" borderId="0" xfId="0" applyFont="1" applyFill="1" applyBorder="1"/>
    <xf numFmtId="49" fontId="3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" fontId="45" fillId="0" borderId="62" xfId="0" applyNumberFormat="1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3" xfId="0" applyFont="1" applyFill="1" applyBorder="1" applyAlignment="1">
      <alignment horizontal="center" vertical="center" textRotation="90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52" fillId="0" borderId="8" xfId="0" applyFont="1" applyFill="1" applyBorder="1" applyAlignment="1">
      <alignment horizontal="center" vertical="center" textRotation="90"/>
    </xf>
    <xf numFmtId="0" fontId="52" fillId="0" borderId="3" xfId="0" applyFont="1" applyFill="1" applyBorder="1" applyAlignment="1">
      <alignment horizontal="center" vertical="center" textRotation="90"/>
    </xf>
    <xf numFmtId="0" fontId="52" fillId="0" borderId="9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17" fillId="0" borderId="39" xfId="0" applyNumberFormat="1" applyFont="1" applyFill="1" applyBorder="1" applyAlignment="1">
      <alignment horizontal="center" vertical="center" textRotation="90" wrapText="1"/>
    </xf>
    <xf numFmtId="0" fontId="5" fillId="0" borderId="39" xfId="0" applyNumberFormat="1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26" fillId="0" borderId="8" xfId="0" applyFont="1" applyFill="1" applyBorder="1" applyAlignment="1">
      <alignment horizontal="center" vertical="center" textRotation="90"/>
    </xf>
    <xf numFmtId="0" fontId="26" fillId="0" borderId="3" xfId="0" applyFont="1" applyFill="1" applyBorder="1" applyAlignment="1">
      <alignment horizontal="center" vertical="center" textRotation="90"/>
    </xf>
    <xf numFmtId="0" fontId="27" fillId="0" borderId="0" xfId="0" applyFont="1" applyBorder="1" applyAlignment="1">
      <alignment vertical="center"/>
    </xf>
    <xf numFmtId="0" fontId="38" fillId="0" borderId="8" xfId="0" applyFont="1" applyFill="1" applyBorder="1" applyAlignment="1">
      <alignment horizontal="center" vertical="center" textRotation="90"/>
    </xf>
    <xf numFmtId="0" fontId="38" fillId="0" borderId="3" xfId="0" applyFont="1" applyFill="1" applyBorder="1" applyAlignment="1">
      <alignment horizontal="center" vertical="center" textRotation="90"/>
    </xf>
    <xf numFmtId="0" fontId="40" fillId="0" borderId="0" xfId="0" applyFont="1" applyBorder="1" applyAlignment="1">
      <alignment vertical="center"/>
    </xf>
    <xf numFmtId="0" fontId="27" fillId="0" borderId="0" xfId="0" applyFont="1" applyBorder="1" applyAlignment="1">
      <alignment vertical="top"/>
    </xf>
    <xf numFmtId="0" fontId="73" fillId="0" borderId="38" xfId="0" applyNumberFormat="1" applyFont="1" applyFill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justify" wrapText="1"/>
    </xf>
    <xf numFmtId="0" fontId="73" fillId="0" borderId="0" xfId="0" applyFont="1" applyBorder="1" applyAlignment="1">
      <alignment horizontal="left" vertical="center"/>
    </xf>
    <xf numFmtId="0" fontId="73" fillId="0" borderId="81" xfId="0" applyFont="1" applyBorder="1" applyAlignment="1">
      <alignment horizontal="center" vertical="center"/>
    </xf>
    <xf numFmtId="0" fontId="73" fillId="0" borderId="0" xfId="0" applyFont="1" applyBorder="1"/>
    <xf numFmtId="0" fontId="74" fillId="0" borderId="0" xfId="0" applyFont="1" applyAlignment="1"/>
    <xf numFmtId="0" fontId="75" fillId="0" borderId="0" xfId="0" applyFont="1" applyFill="1" applyAlignment="1"/>
    <xf numFmtId="0" fontId="75" fillId="0" borderId="0" xfId="0" applyFont="1" applyFill="1" applyBorder="1"/>
    <xf numFmtId="1" fontId="63" fillId="0" borderId="32" xfId="0" applyNumberFormat="1" applyFont="1" applyFill="1" applyBorder="1" applyAlignment="1">
      <alignment horizontal="center" vertical="center" wrapText="1" shrinkToFit="1"/>
    </xf>
    <xf numFmtId="1" fontId="52" fillId="0" borderId="19" xfId="0" applyNumberFormat="1" applyFont="1" applyFill="1" applyBorder="1" applyAlignment="1">
      <alignment horizontal="center" vertical="center" wrapText="1" shrinkToFit="1"/>
    </xf>
    <xf numFmtId="1" fontId="48" fillId="0" borderId="34" xfId="0" applyNumberFormat="1" applyFont="1" applyFill="1" applyBorder="1" applyAlignment="1">
      <alignment horizontal="center" vertical="center" wrapText="1" shrinkToFit="1"/>
    </xf>
    <xf numFmtId="1" fontId="49" fillId="0" borderId="12" xfId="0" applyNumberFormat="1" applyFont="1" applyFill="1" applyBorder="1" applyAlignment="1">
      <alignment horizontal="center" vertical="center" wrapText="1" shrinkToFit="1"/>
    </xf>
    <xf numFmtId="164" fontId="48" fillId="0" borderId="75" xfId="0" applyNumberFormat="1" applyFont="1" applyFill="1" applyBorder="1" applyAlignment="1">
      <alignment horizontal="center" vertical="center" wrapText="1" shrinkToFit="1"/>
    </xf>
    <xf numFmtId="164" fontId="52" fillId="0" borderId="75" xfId="0" applyNumberFormat="1" applyFont="1" applyFill="1" applyBorder="1" applyAlignment="1">
      <alignment horizontal="center" vertical="center" wrapText="1" shrinkToFit="1"/>
    </xf>
    <xf numFmtId="1" fontId="64" fillId="0" borderId="19" xfId="0" applyNumberFormat="1" applyFont="1" applyFill="1" applyBorder="1" applyAlignment="1">
      <alignment horizontal="center" vertical="center" wrapText="1" shrinkToFit="1"/>
    </xf>
    <xf numFmtId="0" fontId="45" fillId="0" borderId="65" xfId="0" applyNumberFormat="1" applyFont="1" applyFill="1" applyBorder="1" applyAlignment="1">
      <alignment horizontal="center" vertical="center" wrapText="1" shrinkToFit="1"/>
    </xf>
    <xf numFmtId="0" fontId="45" fillId="0" borderId="53" xfId="0" applyNumberFormat="1" applyFont="1" applyFill="1" applyBorder="1" applyAlignment="1">
      <alignment horizontal="center" vertical="center" wrapText="1" shrinkToFit="1"/>
    </xf>
    <xf numFmtId="1" fontId="45" fillId="0" borderId="80" xfId="0" applyNumberFormat="1" applyFont="1" applyFill="1" applyBorder="1" applyAlignment="1">
      <alignment horizontal="center" vertical="center" wrapText="1"/>
    </xf>
    <xf numFmtId="0" fontId="45" fillId="0" borderId="86" xfId="0" applyNumberFormat="1" applyFont="1" applyFill="1" applyBorder="1" applyAlignment="1">
      <alignment horizontal="center" vertical="center" wrapText="1" shrinkToFi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0" fillId="0" borderId="47" xfId="0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48" xfId="0" applyFont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31" fillId="0" borderId="62" xfId="0" applyFont="1" applyFill="1" applyBorder="1" applyAlignment="1">
      <alignment horizontal="center" vertical="center" wrapText="1" shrinkToFit="1"/>
    </xf>
    <xf numFmtId="0" fontId="31" fillId="0" borderId="4" xfId="0" applyFont="1" applyFill="1" applyBorder="1" applyAlignment="1">
      <alignment horizontal="center" vertical="center" wrapText="1" shrinkToFit="1"/>
    </xf>
    <xf numFmtId="0" fontId="31" fillId="0" borderId="17" xfId="0" applyFont="1" applyFill="1" applyBorder="1" applyAlignment="1">
      <alignment horizontal="center" vertical="center" wrapText="1" shrinkToFit="1"/>
    </xf>
    <xf numFmtId="0" fontId="31" fillId="0" borderId="22" xfId="0" applyFont="1" applyFill="1" applyBorder="1" applyAlignment="1">
      <alignment horizontal="center" vertical="center" wrapText="1" shrinkToFit="1"/>
    </xf>
    <xf numFmtId="0" fontId="31" fillId="0" borderId="3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49" fontId="44" fillId="0" borderId="0" xfId="0" applyNumberFormat="1" applyFont="1" applyBorder="1" applyAlignment="1">
      <alignment horizontal="left" vertical="justify"/>
    </xf>
    <xf numFmtId="0" fontId="31" fillId="0" borderId="0" xfId="0" applyFont="1" applyAlignment="1"/>
    <xf numFmtId="49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7" fillId="0" borderId="2" xfId="0" applyFont="1" applyBorder="1" applyAlignment="1" applyProtection="1"/>
    <xf numFmtId="0" fontId="0" fillId="0" borderId="2" xfId="0" applyBorder="1" applyAlignment="1"/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justify"/>
    </xf>
    <xf numFmtId="0" fontId="28" fillId="0" borderId="0" xfId="0" applyFont="1" applyAlignment="1"/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 wrapText="1" shrinkToFi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vertical="top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1" fillId="0" borderId="22" xfId="0" applyNumberFormat="1" applyFont="1" applyFill="1" applyBorder="1" applyAlignment="1">
      <alignment horizontal="left" vertical="center" wrapText="1" shrinkToFit="1"/>
    </xf>
    <xf numFmtId="0" fontId="41" fillId="0" borderId="3" xfId="0" applyNumberFormat="1" applyFont="1" applyFill="1" applyBorder="1" applyAlignment="1">
      <alignment horizontal="left" vertical="center" wrapText="1" shrinkToFit="1"/>
    </xf>
    <xf numFmtId="0" fontId="41" fillId="0" borderId="10" xfId="0" applyNumberFormat="1" applyFont="1" applyFill="1" applyBorder="1" applyAlignment="1">
      <alignment horizontal="left" vertical="center" wrapText="1" shrinkToFit="1"/>
    </xf>
    <xf numFmtId="0" fontId="26" fillId="0" borderId="6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/>
    <xf numFmtId="0" fontId="0" fillId="0" borderId="67" xfId="0" applyFont="1" applyFill="1" applyBorder="1" applyAlignment="1"/>
    <xf numFmtId="0" fontId="31" fillId="0" borderId="47" xfId="0" applyFont="1" applyFill="1" applyBorder="1" applyAlignment="1">
      <alignment horizontal="center" vertical="center" wrapText="1" shrinkToFit="1"/>
    </xf>
    <xf numFmtId="0" fontId="31" fillId="0" borderId="6" xfId="0" applyFont="1" applyFill="1" applyBorder="1" applyAlignment="1">
      <alignment horizontal="center" vertical="center" wrapText="1" shrinkToFit="1"/>
    </xf>
    <xf numFmtId="0" fontId="31" fillId="0" borderId="48" xfId="0" applyFont="1" applyFill="1" applyBorder="1" applyAlignment="1">
      <alignment horizontal="center" vertical="center" wrapText="1" shrinkToFit="1"/>
    </xf>
    <xf numFmtId="0" fontId="40" fillId="0" borderId="6" xfId="0" applyFont="1" applyFill="1" applyBorder="1" applyAlignment="1">
      <alignment horizontal="left" vertical="center" wrapText="1"/>
    </xf>
    <xf numFmtId="0" fontId="40" fillId="0" borderId="48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0" fillId="0" borderId="25" xfId="0" applyFont="1" applyFill="1" applyBorder="1" applyAlignment="1"/>
    <xf numFmtId="0" fontId="0" fillId="0" borderId="57" xfId="0" applyFont="1" applyFill="1" applyBorder="1" applyAlignment="1"/>
    <xf numFmtId="0" fontId="26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/>
    <xf numFmtId="0" fontId="40" fillId="0" borderId="20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1" fillId="0" borderId="36" xfId="0" applyNumberFormat="1" applyFont="1" applyFill="1" applyBorder="1" applyAlignment="1">
      <alignment horizontal="left" vertical="center" wrapText="1" shrinkToFit="1"/>
    </xf>
    <xf numFmtId="0" fontId="31" fillId="0" borderId="20" xfId="0" applyFont="1" applyFill="1" applyBorder="1" applyAlignment="1">
      <alignment horizontal="left" vertical="center" shrinkToFit="1"/>
    </xf>
    <xf numFmtId="0" fontId="31" fillId="0" borderId="28" xfId="0" applyFont="1" applyFill="1" applyBorder="1" applyAlignment="1">
      <alignment horizontal="left" vertical="center" shrinkToFit="1"/>
    </xf>
    <xf numFmtId="0" fontId="31" fillId="0" borderId="3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21" fillId="0" borderId="51" xfId="0" applyFont="1" applyFill="1" applyBorder="1" applyAlignment="1">
      <alignment horizontal="center" vertical="center" textRotation="90"/>
    </xf>
    <xf numFmtId="0" fontId="21" fillId="0" borderId="52" xfId="0" applyFont="1" applyFill="1" applyBorder="1" applyAlignment="1">
      <alignment horizontal="center" vertical="center" textRotation="90"/>
    </xf>
    <xf numFmtId="0" fontId="21" fillId="0" borderId="53" xfId="0" applyFont="1" applyFill="1" applyBorder="1" applyAlignment="1">
      <alignment horizontal="center" vertical="center" textRotation="90"/>
    </xf>
    <xf numFmtId="0" fontId="30" fillId="0" borderId="3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 textRotation="90" wrapText="1"/>
    </xf>
    <xf numFmtId="0" fontId="11" fillId="0" borderId="52" xfId="0" applyNumberFormat="1" applyFont="1" applyFill="1" applyBorder="1" applyAlignment="1">
      <alignment horizontal="center" vertical="center" textRotation="90" wrapText="1"/>
    </xf>
    <xf numFmtId="0" fontId="11" fillId="0" borderId="53" xfId="0" applyNumberFormat="1" applyFont="1" applyFill="1" applyBorder="1" applyAlignment="1">
      <alignment horizontal="center" vertical="center" textRotation="90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textRotation="90"/>
    </xf>
    <xf numFmtId="0" fontId="11" fillId="0" borderId="38" xfId="0" applyNumberFormat="1" applyFont="1" applyFill="1" applyBorder="1" applyAlignment="1">
      <alignment horizontal="center" vertical="center" textRotation="90"/>
    </xf>
    <xf numFmtId="0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41" xfId="0" applyNumberFormat="1" applyFont="1" applyFill="1" applyBorder="1" applyAlignment="1">
      <alignment horizontal="center" vertical="center" textRotation="90" wrapText="1"/>
    </xf>
    <xf numFmtId="0" fontId="14" fillId="0" borderId="3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center" textRotation="90" wrapText="1"/>
    </xf>
    <xf numFmtId="49" fontId="11" fillId="0" borderId="38" xfId="0" applyNumberFormat="1" applyFont="1" applyFill="1" applyBorder="1" applyAlignment="1">
      <alignment horizontal="center" vertical="center" textRotation="90" wrapText="1"/>
    </xf>
    <xf numFmtId="49" fontId="11" fillId="0" borderId="3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Fill="1" applyBorder="1" applyAlignment="1">
      <alignment horizontal="center" vertical="center" textRotation="90" wrapText="1"/>
    </xf>
    <xf numFmtId="49" fontId="11" fillId="0" borderId="3" xfId="0" applyNumberFormat="1" applyFont="1" applyFill="1" applyBorder="1" applyAlignment="1">
      <alignment horizontal="center" vertical="center" textRotation="90"/>
    </xf>
    <xf numFmtId="49" fontId="11" fillId="0" borderId="39" xfId="0" applyNumberFormat="1" applyFont="1" applyFill="1" applyBorder="1" applyAlignment="1">
      <alignment horizontal="center" vertical="center" textRotation="90"/>
    </xf>
    <xf numFmtId="0" fontId="11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68" fillId="0" borderId="22" xfId="0" applyFont="1" applyFill="1" applyBorder="1" applyAlignment="1">
      <alignment horizontal="center" vertical="top" wrapText="1"/>
    </xf>
    <xf numFmtId="0" fontId="68" fillId="0" borderId="3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9" fillId="0" borderId="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49" fontId="11" fillId="0" borderId="41" xfId="0" applyNumberFormat="1" applyFont="1" applyFill="1" applyBorder="1" applyAlignment="1">
      <alignment horizontal="center" vertical="center" textRotation="90" wrapText="1"/>
    </xf>
    <xf numFmtId="0" fontId="68" fillId="0" borderId="36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 wrapText="1" shrinkToFit="1"/>
    </xf>
    <xf numFmtId="0" fontId="0" fillId="0" borderId="25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right" vertical="center" wrapText="1" shrinkToFit="1"/>
    </xf>
    <xf numFmtId="0" fontId="0" fillId="0" borderId="1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40" fillId="0" borderId="62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1" fillId="0" borderId="62" xfId="0" applyNumberFormat="1" applyFont="1" applyFill="1" applyBorder="1" applyAlignment="1">
      <alignment horizontal="left" vertical="center" wrapText="1" shrinkToFit="1"/>
    </xf>
    <xf numFmtId="0" fontId="41" fillId="0" borderId="4" xfId="0" applyNumberFormat="1" applyFont="1" applyFill="1" applyBorder="1" applyAlignment="1">
      <alignment horizontal="left" vertical="center" wrapText="1" shrinkToFit="1"/>
    </xf>
    <xf numFmtId="0" fontId="41" fillId="0" borderId="17" xfId="0" applyNumberFormat="1" applyFont="1" applyFill="1" applyBorder="1" applyAlignment="1">
      <alignment horizontal="left" vertical="center" wrapText="1" shrinkToFit="1"/>
    </xf>
    <xf numFmtId="0" fontId="0" fillId="0" borderId="64" xfId="0" applyFont="1" applyFill="1" applyBorder="1" applyAlignment="1">
      <alignment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shrinkToFit="1"/>
    </xf>
    <xf numFmtId="0" fontId="31" fillId="0" borderId="17" xfId="0" applyFont="1" applyFill="1" applyBorder="1" applyAlignment="1">
      <alignment horizontal="left" vertical="center" shrinkToFit="1"/>
    </xf>
    <xf numFmtId="0" fontId="40" fillId="0" borderId="36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 wrapText="1" shrinkToFit="1"/>
    </xf>
    <xf numFmtId="0" fontId="31" fillId="0" borderId="28" xfId="0" applyFont="1" applyFill="1" applyBorder="1" applyAlignment="1">
      <alignment horizontal="center" vertical="center" wrapText="1" shrinkToFit="1"/>
    </xf>
    <xf numFmtId="0" fontId="40" fillId="0" borderId="25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center" wrapText="1" shrinkToFit="1"/>
    </xf>
    <xf numFmtId="0" fontId="26" fillId="0" borderId="6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/>
    <xf numFmtId="0" fontId="0" fillId="0" borderId="63" xfId="0" applyFont="1" applyFill="1" applyBorder="1" applyAlignment="1"/>
    <xf numFmtId="0" fontId="17" fillId="0" borderId="5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top"/>
    </xf>
    <xf numFmtId="0" fontId="68" fillId="0" borderId="10" xfId="0" applyNumberFormat="1" applyFont="1" applyFill="1" applyBorder="1" applyAlignment="1">
      <alignment horizontal="center" vertical="top"/>
    </xf>
    <xf numFmtId="0" fontId="38" fillId="0" borderId="0" xfId="0" applyFont="1" applyAlignment="1"/>
    <xf numFmtId="0" fontId="58" fillId="0" borderId="0" xfId="0" applyFont="1" applyAlignment="1"/>
    <xf numFmtId="0" fontId="0" fillId="0" borderId="0" xfId="0" applyAlignment="1"/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 vertical="center" wrapText="1"/>
    </xf>
    <xf numFmtId="49" fontId="52" fillId="0" borderId="56" xfId="0" applyNumberFormat="1" applyFont="1" applyBorder="1" applyAlignment="1">
      <alignment horizontal="center" vertical="center" wrapText="1"/>
    </xf>
    <xf numFmtId="49" fontId="52" fillId="0" borderId="25" xfId="0" applyNumberFormat="1" applyFont="1" applyBorder="1" applyAlignment="1">
      <alignment horizontal="center" vertical="center" wrapText="1"/>
    </xf>
    <xf numFmtId="49" fontId="52" fillId="0" borderId="57" xfId="0" applyNumberFormat="1" applyFont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/>
    </xf>
    <xf numFmtId="0" fontId="59" fillId="0" borderId="0" xfId="0" applyFont="1" applyAlignment="1"/>
    <xf numFmtId="49" fontId="52" fillId="0" borderId="58" xfId="0" applyNumberFormat="1" applyFont="1" applyBorder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49" fontId="52" fillId="0" borderId="59" xfId="0" applyNumberFormat="1" applyFont="1" applyBorder="1" applyAlignment="1">
      <alignment horizontal="center" vertical="center" wrapText="1"/>
    </xf>
    <xf numFmtId="49" fontId="52" fillId="0" borderId="31" xfId="0" applyNumberFormat="1" applyFont="1" applyBorder="1" applyAlignment="1">
      <alignment horizontal="center" vertical="center" wrapText="1"/>
    </xf>
    <xf numFmtId="49" fontId="52" fillId="0" borderId="74" xfId="0" applyNumberFormat="1" applyFont="1" applyBorder="1" applyAlignment="1">
      <alignment horizontal="center" vertical="center" wrapText="1"/>
    </xf>
    <xf numFmtId="49" fontId="52" fillId="0" borderId="78" xfId="0" applyNumberFormat="1" applyFont="1" applyBorder="1" applyAlignment="1">
      <alignment horizontal="center" vertical="center" wrapText="1"/>
    </xf>
    <xf numFmtId="49" fontId="52" fillId="0" borderId="43" xfId="0" applyNumberFormat="1" applyFont="1" applyBorder="1" applyAlignment="1">
      <alignment horizontal="center" vertical="center" wrapText="1"/>
    </xf>
    <xf numFmtId="49" fontId="52" fillId="0" borderId="79" xfId="0" applyNumberFormat="1" applyFont="1" applyBorder="1" applyAlignment="1">
      <alignment horizontal="center" vertical="center" wrapText="1"/>
    </xf>
    <xf numFmtId="49" fontId="52" fillId="0" borderId="65" xfId="0" applyNumberFormat="1" applyFont="1" applyBorder="1" applyAlignment="1">
      <alignment horizontal="center" vertical="center" wrapText="1"/>
    </xf>
    <xf numFmtId="49" fontId="52" fillId="0" borderId="76" xfId="0" applyNumberFormat="1" applyFont="1" applyBorder="1" applyAlignment="1">
      <alignment horizontal="center" vertical="center" wrapText="1"/>
    </xf>
    <xf numFmtId="49" fontId="52" fillId="0" borderId="82" xfId="0" applyNumberFormat="1" applyFont="1" applyBorder="1" applyAlignment="1">
      <alignment horizontal="center" vertical="center" wrapText="1"/>
    </xf>
    <xf numFmtId="0" fontId="26" fillId="0" borderId="58" xfId="0" applyNumberFormat="1" applyFont="1" applyBorder="1" applyAlignment="1">
      <alignment horizontal="center" vertical="center" wrapText="1"/>
    </xf>
    <xf numFmtId="0" fontId="26" fillId="0" borderId="59" xfId="0" applyNumberFormat="1" applyFont="1" applyBorder="1" applyAlignment="1">
      <alignment horizontal="center" vertical="center" wrapText="1"/>
    </xf>
    <xf numFmtId="0" fontId="26" fillId="0" borderId="78" xfId="0" applyNumberFormat="1" applyFont="1" applyBorder="1" applyAlignment="1">
      <alignment horizontal="center" vertical="center" wrapText="1"/>
    </xf>
    <xf numFmtId="0" fontId="26" fillId="0" borderId="79" xfId="0" applyNumberFormat="1" applyFont="1" applyBorder="1" applyAlignment="1">
      <alignment horizontal="center" vertical="center" wrapText="1"/>
    </xf>
    <xf numFmtId="0" fontId="52" fillId="0" borderId="58" xfId="0" applyNumberFormat="1" applyFont="1" applyBorder="1" applyAlignment="1">
      <alignment horizontal="center" vertical="center" wrapText="1"/>
    </xf>
    <xf numFmtId="0" fontId="52" fillId="0" borderId="59" xfId="0" applyNumberFormat="1" applyFont="1" applyBorder="1" applyAlignment="1">
      <alignment horizontal="center" vertical="center" wrapText="1"/>
    </xf>
    <xf numFmtId="0" fontId="52" fillId="0" borderId="78" xfId="0" applyNumberFormat="1" applyFont="1" applyBorder="1" applyAlignment="1">
      <alignment horizontal="center" vertical="center" wrapText="1"/>
    </xf>
    <xf numFmtId="0" fontId="52" fillId="0" borderId="79" xfId="0" applyNumberFormat="1" applyFont="1" applyBorder="1" applyAlignment="1">
      <alignment horizontal="center" vertical="center" wrapText="1"/>
    </xf>
    <xf numFmtId="49" fontId="52" fillId="0" borderId="37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37" xfId="0" applyNumberFormat="1" applyFont="1" applyBorder="1" applyAlignment="1">
      <alignment horizontal="center" vertical="center" wrapText="1"/>
    </xf>
    <xf numFmtId="0" fontId="52" fillId="0" borderId="70" xfId="0" applyNumberFormat="1" applyFont="1" applyBorder="1" applyAlignment="1">
      <alignment horizontal="center" vertical="center" wrapText="1"/>
    </xf>
    <xf numFmtId="0" fontId="37" fillId="0" borderId="56" xfId="0" applyNumberFormat="1" applyFont="1" applyBorder="1" applyAlignment="1">
      <alignment horizontal="center" vertical="center" wrapText="1"/>
    </xf>
    <xf numFmtId="0" fontId="37" fillId="0" borderId="25" xfId="0" applyNumberFormat="1" applyFont="1" applyBorder="1" applyAlignment="1">
      <alignment horizontal="center" vertical="center" wrapText="1"/>
    </xf>
    <xf numFmtId="0" fontId="37" fillId="0" borderId="57" xfId="0" applyNumberFormat="1" applyFont="1" applyBorder="1" applyAlignment="1">
      <alignment horizontal="center" vertical="center" wrapText="1"/>
    </xf>
    <xf numFmtId="49" fontId="37" fillId="0" borderId="56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left" vertical="center" wrapText="1"/>
    </xf>
    <xf numFmtId="49" fontId="37" fillId="0" borderId="50" xfId="0" applyNumberFormat="1" applyFont="1" applyBorder="1" applyAlignment="1">
      <alignment horizontal="left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40" xfId="0" applyNumberFormat="1" applyFont="1" applyBorder="1" applyAlignment="1">
      <alignment horizontal="center" vertical="center" wrapText="1"/>
    </xf>
    <xf numFmtId="0" fontId="37" fillId="0" borderId="71" xfId="0" applyNumberFormat="1" applyFont="1" applyBorder="1" applyAlignment="1">
      <alignment horizontal="center" vertical="center" wrapText="1"/>
    </xf>
    <xf numFmtId="0" fontId="37" fillId="0" borderId="8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71" xfId="0" applyFont="1" applyBorder="1" applyAlignment="1">
      <alignment horizontal="left" vertical="center"/>
    </xf>
    <xf numFmtId="0" fontId="63" fillId="0" borderId="81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 wrapText="1"/>
    </xf>
    <xf numFmtId="0" fontId="41" fillId="0" borderId="38" xfId="0" applyNumberFormat="1" applyFont="1" applyFill="1" applyBorder="1" applyAlignment="1">
      <alignment horizontal="left" vertical="center" wrapText="1" shrinkToFit="1"/>
    </xf>
    <xf numFmtId="0" fontId="31" fillId="0" borderId="39" xfId="0" applyFont="1" applyFill="1" applyBorder="1" applyAlignment="1">
      <alignment horizontal="left" vertical="center" shrinkToFit="1"/>
    </xf>
    <xf numFmtId="0" fontId="31" fillId="0" borderId="41" xfId="0" applyFont="1" applyFill="1" applyBorder="1" applyAlignment="1">
      <alignment horizontal="left" vertical="center" shrinkToFit="1"/>
    </xf>
    <xf numFmtId="0" fontId="60" fillId="0" borderId="83" xfId="0" applyNumberFormat="1" applyFont="1" applyBorder="1" applyAlignment="1">
      <alignment horizontal="center" vertical="center" shrinkToFit="1"/>
    </xf>
    <xf numFmtId="0" fontId="60" fillId="0" borderId="84" xfId="0" applyNumberFormat="1" applyFont="1" applyBorder="1" applyAlignment="1">
      <alignment horizontal="center" vertical="center" shrinkToFit="1"/>
    </xf>
    <xf numFmtId="0" fontId="60" fillId="0" borderId="85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38" fillId="0" borderId="56" xfId="0" applyFont="1" applyFill="1" applyBorder="1" applyAlignment="1">
      <alignment horizontal="center" vertical="center"/>
    </xf>
    <xf numFmtId="0" fontId="39" fillId="0" borderId="25" xfId="0" applyFont="1" applyFill="1" applyBorder="1" applyAlignment="1"/>
    <xf numFmtId="0" fontId="39" fillId="0" borderId="57" xfId="0" applyFont="1" applyFill="1" applyBorder="1" applyAlignment="1"/>
    <xf numFmtId="0" fontId="38" fillId="0" borderId="58" xfId="0" applyFont="1" applyFill="1" applyBorder="1" applyAlignment="1">
      <alignment horizontal="center" vertical="center"/>
    </xf>
    <xf numFmtId="0" fontId="39" fillId="0" borderId="33" xfId="0" applyFont="1" applyFill="1" applyBorder="1" applyAlignment="1"/>
    <xf numFmtId="0" fontId="39" fillId="0" borderId="59" xfId="0" applyFont="1" applyFill="1" applyBorder="1" applyAlignment="1"/>
    <xf numFmtId="0" fontId="40" fillId="0" borderId="3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textRotation="90"/>
    </xf>
    <xf numFmtId="49" fontId="5" fillId="0" borderId="39" xfId="0" applyNumberFormat="1" applyFont="1" applyFill="1" applyBorder="1" applyAlignment="1">
      <alignment horizontal="center" vertical="center" textRotation="90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49" fontId="5" fillId="0" borderId="39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41" xfId="0" applyNumberFormat="1" applyFont="1" applyFill="1" applyBorder="1" applyAlignment="1">
      <alignment horizontal="center" vertical="center" textRotation="90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 textRotation="90" wrapText="1"/>
    </xf>
    <xf numFmtId="0" fontId="5" fillId="0" borderId="52" xfId="0" applyNumberFormat="1" applyFont="1" applyFill="1" applyBorder="1" applyAlignment="1">
      <alignment horizontal="center" vertical="center" textRotation="90" wrapText="1"/>
    </xf>
    <xf numFmtId="0" fontId="5" fillId="0" borderId="53" xfId="0" applyNumberFormat="1" applyFont="1" applyFill="1" applyBorder="1" applyAlignment="1">
      <alignment horizontal="center" vertical="center" textRotation="90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textRotation="90"/>
    </xf>
    <xf numFmtId="0" fontId="5" fillId="0" borderId="38" xfId="0" applyNumberFormat="1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41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center" textRotation="90" wrapText="1"/>
    </xf>
    <xf numFmtId="49" fontId="5" fillId="0" borderId="38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  <xf numFmtId="0" fontId="52" fillId="0" borderId="58" xfId="0" applyFont="1" applyFill="1" applyBorder="1" applyAlignment="1">
      <alignment horizontal="center" vertical="center"/>
    </xf>
    <xf numFmtId="0" fontId="69" fillId="0" borderId="33" xfId="0" applyFont="1" applyFill="1" applyBorder="1" applyAlignment="1"/>
    <xf numFmtId="0" fontId="69" fillId="0" borderId="0" xfId="0" applyFont="1" applyFill="1" applyBorder="1" applyAlignment="1"/>
    <xf numFmtId="0" fontId="69" fillId="0" borderId="59" xfId="0" applyFont="1" applyFill="1" applyBorder="1" applyAlignment="1"/>
    <xf numFmtId="0" fontId="40" fillId="0" borderId="38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1" fillId="0" borderId="50" xfId="0" applyNumberFormat="1" applyFont="1" applyFill="1" applyBorder="1" applyAlignment="1">
      <alignment horizontal="left" vertical="center" wrapText="1" shrinkToFit="1"/>
    </xf>
    <xf numFmtId="0" fontId="41" fillId="0" borderId="27" xfId="0" applyNumberFormat="1" applyFont="1" applyFill="1" applyBorder="1" applyAlignment="1">
      <alignment horizontal="left" vertical="center" wrapText="1" shrinkToFit="1"/>
    </xf>
    <xf numFmtId="0" fontId="4" fillId="0" borderId="75" xfId="0" applyFont="1" applyFill="1" applyBorder="1" applyAlignment="1">
      <alignment horizontal="right" vertical="center" wrapText="1" shrinkToFit="1"/>
    </xf>
    <xf numFmtId="49" fontId="73" fillId="0" borderId="40" xfId="0" applyNumberFormat="1" applyFont="1" applyBorder="1" applyAlignment="1">
      <alignment horizontal="left" vertical="center" wrapText="1"/>
    </xf>
    <xf numFmtId="49" fontId="73" fillId="0" borderId="50" xfId="0" applyNumberFormat="1" applyFont="1" applyBorder="1" applyAlignment="1">
      <alignment horizontal="left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3" fillId="0" borderId="40" xfId="0" applyNumberFormat="1" applyFont="1" applyBorder="1" applyAlignment="1">
      <alignment horizontal="center" vertical="center" wrapText="1"/>
    </xf>
    <xf numFmtId="0" fontId="73" fillId="0" borderId="71" xfId="0" applyNumberFormat="1" applyFont="1" applyBorder="1" applyAlignment="1">
      <alignment horizontal="center" vertical="center" wrapText="1"/>
    </xf>
    <xf numFmtId="0" fontId="73" fillId="0" borderId="81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3" fillId="0" borderId="71" xfId="0" applyFont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right" vertical="center"/>
    </xf>
    <xf numFmtId="0" fontId="31" fillId="0" borderId="37" xfId="0" applyFont="1" applyFill="1" applyBorder="1" applyAlignment="1">
      <alignment horizontal="left" vertical="center" shrinkToFit="1"/>
    </xf>
    <xf numFmtId="0" fontId="31" fillId="0" borderId="40" xfId="0" applyFont="1" applyFill="1" applyBorder="1" applyAlignment="1">
      <alignment horizontal="left" vertical="center" shrinkToFit="1"/>
    </xf>
    <xf numFmtId="0" fontId="31" fillId="0" borderId="9" xfId="0" applyFont="1" applyFill="1" applyBorder="1" applyAlignment="1">
      <alignment horizontal="left" vertical="center" shrinkToFit="1"/>
    </xf>
    <xf numFmtId="0" fontId="76" fillId="0" borderId="2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1676400</xdr:colOff>
      <xdr:row>0</xdr:row>
      <xdr:rowOff>152400</xdr:rowOff>
    </xdr:from>
    <xdr:to>
      <xdr:col>19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152400"/>
          <a:ext cx="2057400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1676400</xdr:colOff>
      <xdr:row>0</xdr:row>
      <xdr:rowOff>152400</xdr:rowOff>
    </xdr:from>
    <xdr:to>
      <xdr:col>19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400"/>
          <a:ext cx="1971675" cy="198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1676400</xdr:colOff>
      <xdr:row>0</xdr:row>
      <xdr:rowOff>152400</xdr:rowOff>
    </xdr:from>
    <xdr:to>
      <xdr:col>18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152400"/>
          <a:ext cx="2057400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1676400</xdr:colOff>
      <xdr:row>0</xdr:row>
      <xdr:rowOff>152400</xdr:rowOff>
    </xdr:from>
    <xdr:to>
      <xdr:col>18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52400"/>
          <a:ext cx="2057400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1676400</xdr:colOff>
      <xdr:row>0</xdr:row>
      <xdr:rowOff>152400</xdr:rowOff>
    </xdr:from>
    <xdr:to>
      <xdr:col>18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52400"/>
          <a:ext cx="2057400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6"/>
  <sheetViews>
    <sheetView view="pageBreakPreview" topLeftCell="A22" zoomScale="25" zoomScaleNormal="30" zoomScaleSheetLayoutView="25" workbookViewId="0">
      <selection activeCell="S53" sqref="S53:U53"/>
    </sheetView>
  </sheetViews>
  <sheetFormatPr defaultColWidth="10.21875" defaultRowHeight="13.2" x14ac:dyDescent="0.25"/>
  <cols>
    <col min="1" max="1" width="6.21875" style="513" customWidth="1"/>
    <col min="2" max="18" width="6.21875" style="1" hidden="1" customWidth="1"/>
    <col min="19" max="19" width="42.21875" style="1" customWidth="1"/>
    <col min="20" max="20" width="52.77734375" style="2" customWidth="1"/>
    <col min="21" max="21" width="96.77734375" style="3" customWidth="1"/>
    <col min="22" max="22" width="12.77734375" style="4" customWidth="1"/>
    <col min="23" max="23" width="25.77734375" style="5" customWidth="1"/>
    <col min="24" max="26" width="12.77734375" style="5" customWidth="1"/>
    <col min="27" max="27" width="14.44140625" style="5" customWidth="1"/>
    <col min="28" max="28" width="12.77734375" style="5" customWidth="1"/>
    <col min="29" max="30" width="12.77734375" style="6" customWidth="1"/>
    <col min="31" max="31" width="16" style="6" customWidth="1"/>
    <col min="32" max="32" width="12.44140625" style="6" customWidth="1"/>
    <col min="33" max="33" width="12.109375" style="6" customWidth="1"/>
    <col min="34" max="34" width="10.77734375" style="6" customWidth="1"/>
    <col min="35" max="35" width="12.44140625" style="6" customWidth="1"/>
    <col min="36" max="36" width="10.77734375" style="6" customWidth="1"/>
    <col min="37" max="37" width="13.5546875" style="6" customWidth="1"/>
    <col min="38" max="38" width="14.21875" style="6" customWidth="1"/>
    <col min="39" max="39" width="15.77734375" style="6" customWidth="1"/>
    <col min="40" max="40" width="20.44140625" style="6" customWidth="1"/>
    <col min="41" max="48" width="10.77734375" style="1" customWidth="1"/>
    <col min="49" max="49" width="11.6640625" style="1" customWidth="1"/>
    <col min="50" max="50" width="12.5546875" style="1" customWidth="1"/>
    <col min="51" max="52" width="10.77734375" style="1" customWidth="1"/>
    <col min="53" max="53" width="13.21875" style="1" customWidth="1"/>
    <col min="54" max="54" width="12.77734375" style="1" customWidth="1"/>
    <col min="55" max="56" width="10.77734375" style="1" customWidth="1"/>
    <col min="57" max="16384" width="10.21875" style="1"/>
  </cols>
  <sheetData>
    <row r="1" spans="1:56" ht="30" x14ac:dyDescent="0.5">
      <c r="A1" s="730" t="s">
        <v>57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</row>
    <row r="2" spans="1:56" ht="15.75" customHeight="1" x14ac:dyDescent="0.25"/>
    <row r="3" spans="1:56" ht="56.25" customHeight="1" x14ac:dyDescent="0.25">
      <c r="A3" s="731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</row>
    <row r="4" spans="1:56" ht="36.75" customHeight="1" x14ac:dyDescent="0.25">
      <c r="A4" s="732" t="s">
        <v>59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  <c r="BD4" s="732"/>
    </row>
    <row r="5" spans="1:56" ht="35.25" customHeight="1" x14ac:dyDescent="0.25">
      <c r="U5" s="64"/>
      <c r="V5" s="733" t="s">
        <v>63</v>
      </c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98"/>
      <c r="AU5" s="99"/>
      <c r="AV5" s="75"/>
      <c r="AW5" s="75"/>
      <c r="AX5" s="75"/>
      <c r="AY5" s="734"/>
      <c r="AZ5" s="735"/>
      <c r="BA5" s="735"/>
      <c r="BB5" s="735"/>
      <c r="BC5" s="735"/>
    </row>
    <row r="6" spans="1:56" ht="43.5" customHeight="1" x14ac:dyDescent="0.6">
      <c r="S6" s="736" t="s">
        <v>44</v>
      </c>
      <c r="T6" s="736"/>
      <c r="U6" s="9"/>
      <c r="W6" s="61"/>
      <c r="X6" s="10"/>
      <c r="Y6" s="10"/>
      <c r="Z6" s="10"/>
      <c r="AA6" s="10"/>
      <c r="AB6" s="71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6"/>
      <c r="AQ6" s="72"/>
      <c r="AR6" s="73"/>
      <c r="AS6" s="8"/>
      <c r="AU6" s="73"/>
      <c r="AV6" s="73"/>
      <c r="AW6" s="73"/>
      <c r="AX6" s="73"/>
      <c r="AY6" s="734"/>
      <c r="AZ6" s="735"/>
      <c r="BA6" s="735"/>
      <c r="BB6" s="735"/>
      <c r="BC6" s="735"/>
    </row>
    <row r="7" spans="1:56" ht="75.75" customHeight="1" x14ac:dyDescent="0.6">
      <c r="S7" s="77" t="s">
        <v>61</v>
      </c>
      <c r="T7" s="63"/>
      <c r="U7" s="9"/>
      <c r="V7" s="100" t="s">
        <v>50</v>
      </c>
      <c r="AC7" s="737" t="s">
        <v>104</v>
      </c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737"/>
      <c r="AS7" s="8"/>
      <c r="AT7" s="72" t="s">
        <v>1</v>
      </c>
      <c r="AU7" s="73"/>
      <c r="AV7" s="73"/>
      <c r="AW7" s="73"/>
      <c r="AX7" s="73"/>
      <c r="AY7" s="738" t="s">
        <v>106</v>
      </c>
      <c r="AZ7" s="738"/>
      <c r="BA7" s="738"/>
      <c r="BB7" s="738"/>
      <c r="BC7" s="738"/>
      <c r="BD7" s="738"/>
    </row>
    <row r="8" spans="1:56" ht="114" customHeight="1" x14ac:dyDescent="0.6">
      <c r="S8" s="60" t="s">
        <v>58</v>
      </c>
      <c r="T8" s="60"/>
      <c r="U8" s="12"/>
      <c r="V8" s="739" t="s">
        <v>115</v>
      </c>
      <c r="W8" s="740"/>
      <c r="X8" s="740"/>
      <c r="Y8" s="740"/>
      <c r="Z8" s="740"/>
      <c r="AA8" s="740"/>
      <c r="AB8" s="740"/>
      <c r="AC8" s="741" t="s">
        <v>103</v>
      </c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8"/>
      <c r="AT8" s="72" t="s">
        <v>2</v>
      </c>
      <c r="AU8" s="73"/>
      <c r="AV8" s="73"/>
      <c r="AW8" s="73"/>
      <c r="AX8" s="73"/>
      <c r="AY8" s="738" t="s">
        <v>62</v>
      </c>
      <c r="AZ8" s="738"/>
      <c r="BA8" s="738"/>
      <c r="BB8" s="738"/>
      <c r="BC8" s="738"/>
      <c r="BD8" s="738"/>
    </row>
    <row r="9" spans="1:56" ht="48" customHeight="1" x14ac:dyDescent="0.6">
      <c r="S9" s="742" t="s">
        <v>60</v>
      </c>
      <c r="T9" s="742"/>
      <c r="U9" s="116"/>
      <c r="V9" s="102" t="s">
        <v>51</v>
      </c>
      <c r="W9" s="62"/>
      <c r="X9" s="10"/>
      <c r="Y9" s="10"/>
      <c r="Z9" s="10"/>
      <c r="AA9" s="10"/>
      <c r="AB9" s="71"/>
      <c r="AC9" s="737" t="s">
        <v>39</v>
      </c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737"/>
      <c r="AS9" s="8"/>
      <c r="AT9" s="74" t="s">
        <v>3</v>
      </c>
      <c r="AU9" s="75"/>
      <c r="AV9" s="75"/>
      <c r="AW9" s="75"/>
      <c r="AX9" s="75"/>
      <c r="AY9" s="738" t="s">
        <v>114</v>
      </c>
      <c r="AZ9" s="738"/>
      <c r="BA9" s="738"/>
      <c r="BB9" s="738"/>
      <c r="BC9" s="738"/>
      <c r="BD9" s="738"/>
    </row>
    <row r="10" spans="1:56" ht="69" customHeight="1" x14ac:dyDescent="0.6">
      <c r="T10" s="13"/>
      <c r="U10" s="13"/>
      <c r="V10" s="102" t="s">
        <v>5</v>
      </c>
      <c r="W10" s="62"/>
      <c r="X10" s="10"/>
      <c r="Y10" s="10"/>
      <c r="Z10" s="10"/>
      <c r="AA10" s="10"/>
      <c r="AB10" s="71"/>
      <c r="AC10" s="737" t="s">
        <v>79</v>
      </c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14"/>
      <c r="AT10" s="74" t="s">
        <v>4</v>
      </c>
      <c r="AU10" s="11"/>
      <c r="AV10" s="11"/>
      <c r="AW10" s="11"/>
      <c r="AX10" s="743" t="s">
        <v>105</v>
      </c>
      <c r="AY10" s="744"/>
      <c r="AZ10" s="744"/>
      <c r="BA10" s="744"/>
      <c r="BB10" s="744"/>
      <c r="BC10" s="744"/>
      <c r="BD10" s="744"/>
    </row>
    <row r="11" spans="1:56" ht="30" customHeight="1" thickBot="1" x14ac:dyDescent="0.35">
      <c r="T11" s="13"/>
      <c r="U11" s="13"/>
      <c r="V11" s="15"/>
      <c r="Z11" s="16"/>
      <c r="AA11" s="6"/>
      <c r="AB11" s="6"/>
      <c r="AI11" s="1"/>
      <c r="AJ11" s="1"/>
      <c r="AK11" s="1"/>
      <c r="AL11" s="1"/>
      <c r="AM11" s="1"/>
      <c r="AN11" s="1"/>
      <c r="AY11" s="163"/>
      <c r="AZ11" s="163"/>
      <c r="BA11" s="163"/>
      <c r="BB11" s="163"/>
      <c r="BC11" s="163"/>
      <c r="BD11" s="163"/>
    </row>
    <row r="12" spans="1:56" s="17" customFormat="1" ht="66" customHeight="1" thickBot="1" x14ac:dyDescent="0.3">
      <c r="A12" s="666" t="s">
        <v>6</v>
      </c>
      <c r="B12" s="17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75"/>
      <c r="S12" s="669" t="s">
        <v>64</v>
      </c>
      <c r="T12" s="670"/>
      <c r="U12" s="671"/>
      <c r="V12" s="678" t="s">
        <v>7</v>
      </c>
      <c r="W12" s="679"/>
      <c r="X12" s="679"/>
      <c r="Y12" s="679"/>
      <c r="Z12" s="679"/>
      <c r="AA12" s="679"/>
      <c r="AB12" s="679"/>
      <c r="AC12" s="680"/>
      <c r="AD12" s="687" t="s">
        <v>8</v>
      </c>
      <c r="AE12" s="688"/>
      <c r="AF12" s="625" t="s">
        <v>9</v>
      </c>
      <c r="AG12" s="626"/>
      <c r="AH12" s="626"/>
      <c r="AI12" s="626"/>
      <c r="AJ12" s="626"/>
      <c r="AK12" s="626"/>
      <c r="AL12" s="626"/>
      <c r="AM12" s="691"/>
      <c r="AN12" s="693" t="s">
        <v>10</v>
      </c>
      <c r="AO12" s="696" t="s">
        <v>11</v>
      </c>
      <c r="AP12" s="697"/>
      <c r="AQ12" s="697"/>
      <c r="AR12" s="697"/>
      <c r="AS12" s="697"/>
      <c r="AT12" s="697"/>
      <c r="AU12" s="697"/>
      <c r="AV12" s="698"/>
      <c r="AW12" s="787" t="s">
        <v>77</v>
      </c>
      <c r="AX12" s="788"/>
      <c r="AY12" s="788"/>
      <c r="AZ12" s="788"/>
      <c r="BA12" s="788"/>
      <c r="BB12" s="788"/>
      <c r="BC12" s="788"/>
      <c r="BD12" s="789"/>
    </row>
    <row r="13" spans="1:56" s="17" customFormat="1" ht="40.5" customHeight="1" thickBot="1" x14ac:dyDescent="0.3">
      <c r="A13" s="667"/>
      <c r="B13" s="17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76"/>
      <c r="S13" s="672"/>
      <c r="T13" s="673"/>
      <c r="U13" s="674"/>
      <c r="V13" s="681"/>
      <c r="W13" s="682"/>
      <c r="X13" s="682"/>
      <c r="Y13" s="682"/>
      <c r="Z13" s="682"/>
      <c r="AA13" s="682"/>
      <c r="AB13" s="682"/>
      <c r="AC13" s="683"/>
      <c r="AD13" s="689"/>
      <c r="AE13" s="690"/>
      <c r="AF13" s="628"/>
      <c r="AG13" s="629"/>
      <c r="AH13" s="629"/>
      <c r="AI13" s="629"/>
      <c r="AJ13" s="629"/>
      <c r="AK13" s="629"/>
      <c r="AL13" s="629"/>
      <c r="AM13" s="692"/>
      <c r="AN13" s="694"/>
      <c r="AO13" s="699"/>
      <c r="AP13" s="700"/>
      <c r="AQ13" s="700"/>
      <c r="AR13" s="700"/>
      <c r="AS13" s="700"/>
      <c r="AT13" s="700"/>
      <c r="AU13" s="700"/>
      <c r="AV13" s="701"/>
      <c r="AW13" s="705" t="s">
        <v>45</v>
      </c>
      <c r="AX13" s="706"/>
      <c r="AY13" s="706"/>
      <c r="AZ13" s="706"/>
      <c r="BA13" s="706"/>
      <c r="BB13" s="706"/>
      <c r="BC13" s="706"/>
      <c r="BD13" s="707"/>
    </row>
    <row r="14" spans="1:56" s="17" customFormat="1" ht="75.45" customHeight="1" thickBot="1" x14ac:dyDescent="0.3">
      <c r="A14" s="667"/>
      <c r="B14" s="173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76"/>
      <c r="S14" s="672"/>
      <c r="T14" s="673"/>
      <c r="U14" s="674"/>
      <c r="V14" s="681"/>
      <c r="W14" s="682"/>
      <c r="X14" s="682"/>
      <c r="Y14" s="682"/>
      <c r="Z14" s="682"/>
      <c r="AA14" s="682"/>
      <c r="AB14" s="682"/>
      <c r="AC14" s="683"/>
      <c r="AD14" s="689"/>
      <c r="AE14" s="690"/>
      <c r="AF14" s="628"/>
      <c r="AG14" s="629"/>
      <c r="AH14" s="629"/>
      <c r="AI14" s="629"/>
      <c r="AJ14" s="629"/>
      <c r="AK14" s="629"/>
      <c r="AL14" s="629"/>
      <c r="AM14" s="692"/>
      <c r="AN14" s="694"/>
      <c r="AO14" s="699"/>
      <c r="AP14" s="700"/>
      <c r="AQ14" s="700"/>
      <c r="AR14" s="700"/>
      <c r="AS14" s="700"/>
      <c r="AT14" s="700"/>
      <c r="AU14" s="700"/>
      <c r="AV14" s="701"/>
      <c r="AW14" s="708" t="s">
        <v>150</v>
      </c>
      <c r="AX14" s="709"/>
      <c r="AY14" s="709"/>
      <c r="AZ14" s="709"/>
      <c r="BA14" s="709"/>
      <c r="BB14" s="709"/>
      <c r="BC14" s="709"/>
      <c r="BD14" s="710"/>
    </row>
    <row r="15" spans="1:56" s="530" customFormat="1" ht="42" customHeight="1" x14ac:dyDescent="0.25">
      <c r="A15" s="667"/>
      <c r="B15" s="527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9"/>
      <c r="S15" s="672"/>
      <c r="T15" s="673"/>
      <c r="U15" s="674"/>
      <c r="V15" s="681"/>
      <c r="W15" s="682"/>
      <c r="X15" s="682"/>
      <c r="Y15" s="682"/>
      <c r="Z15" s="682"/>
      <c r="AA15" s="682"/>
      <c r="AB15" s="682"/>
      <c r="AC15" s="683"/>
      <c r="AD15" s="711" t="s">
        <v>12</v>
      </c>
      <c r="AE15" s="713" t="s">
        <v>13</v>
      </c>
      <c r="AF15" s="711" t="s">
        <v>14</v>
      </c>
      <c r="AG15" s="790" t="s">
        <v>15</v>
      </c>
      <c r="AH15" s="790"/>
      <c r="AI15" s="790"/>
      <c r="AJ15" s="790"/>
      <c r="AK15" s="790"/>
      <c r="AL15" s="790"/>
      <c r="AM15" s="791"/>
      <c r="AN15" s="694"/>
      <c r="AO15" s="717" t="s">
        <v>16</v>
      </c>
      <c r="AP15" s="719" t="s">
        <v>17</v>
      </c>
      <c r="AQ15" s="719" t="s">
        <v>18</v>
      </c>
      <c r="AR15" s="721" t="s">
        <v>19</v>
      </c>
      <c r="AS15" s="721" t="s">
        <v>20</v>
      </c>
      <c r="AT15" s="719" t="s">
        <v>21</v>
      </c>
      <c r="AU15" s="719" t="s">
        <v>22</v>
      </c>
      <c r="AV15" s="749" t="s">
        <v>23</v>
      </c>
      <c r="AW15" s="751" t="s">
        <v>46</v>
      </c>
      <c r="AX15" s="752"/>
      <c r="AY15" s="752"/>
      <c r="AZ15" s="753"/>
      <c r="BA15" s="754" t="s">
        <v>47</v>
      </c>
      <c r="BB15" s="755"/>
      <c r="BC15" s="755"/>
      <c r="BD15" s="756"/>
    </row>
    <row r="16" spans="1:56" s="531" customFormat="1" ht="39.6" customHeight="1" x14ac:dyDescent="0.25">
      <c r="A16" s="667"/>
      <c r="B16" s="527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9"/>
      <c r="S16" s="672"/>
      <c r="T16" s="673"/>
      <c r="U16" s="674"/>
      <c r="V16" s="681"/>
      <c r="W16" s="682"/>
      <c r="X16" s="682"/>
      <c r="Y16" s="682"/>
      <c r="Z16" s="682"/>
      <c r="AA16" s="682"/>
      <c r="AB16" s="682"/>
      <c r="AC16" s="683"/>
      <c r="AD16" s="711"/>
      <c r="AE16" s="713"/>
      <c r="AF16" s="711"/>
      <c r="AG16" s="723" t="s">
        <v>24</v>
      </c>
      <c r="AH16" s="724"/>
      <c r="AI16" s="723" t="s">
        <v>52</v>
      </c>
      <c r="AJ16" s="724"/>
      <c r="AK16" s="725" t="s">
        <v>53</v>
      </c>
      <c r="AL16" s="726"/>
      <c r="AM16" s="713" t="s">
        <v>54</v>
      </c>
      <c r="AN16" s="694"/>
      <c r="AO16" s="717"/>
      <c r="AP16" s="719"/>
      <c r="AQ16" s="719"/>
      <c r="AR16" s="721"/>
      <c r="AS16" s="721"/>
      <c r="AT16" s="719"/>
      <c r="AU16" s="719"/>
      <c r="AV16" s="749"/>
      <c r="AW16" s="727" t="s">
        <v>48</v>
      </c>
      <c r="AX16" s="728"/>
      <c r="AY16" s="728"/>
      <c r="AZ16" s="729"/>
      <c r="BA16" s="727" t="s">
        <v>48</v>
      </c>
      <c r="BB16" s="728"/>
      <c r="BC16" s="728"/>
      <c r="BD16" s="729"/>
    </row>
    <row r="17" spans="1:56" s="18" customFormat="1" ht="30" customHeight="1" x14ac:dyDescent="0.25">
      <c r="A17" s="667"/>
      <c r="B17" s="173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76"/>
      <c r="S17" s="672"/>
      <c r="T17" s="673"/>
      <c r="U17" s="674"/>
      <c r="V17" s="681"/>
      <c r="W17" s="682"/>
      <c r="X17" s="682"/>
      <c r="Y17" s="682"/>
      <c r="Z17" s="682"/>
      <c r="AA17" s="682"/>
      <c r="AB17" s="682"/>
      <c r="AC17" s="683"/>
      <c r="AD17" s="711"/>
      <c r="AE17" s="713"/>
      <c r="AF17" s="711"/>
      <c r="AG17" s="724"/>
      <c r="AH17" s="724"/>
      <c r="AI17" s="724"/>
      <c r="AJ17" s="724"/>
      <c r="AK17" s="726"/>
      <c r="AL17" s="726"/>
      <c r="AM17" s="713"/>
      <c r="AN17" s="694"/>
      <c r="AO17" s="717"/>
      <c r="AP17" s="719"/>
      <c r="AQ17" s="719"/>
      <c r="AR17" s="721"/>
      <c r="AS17" s="721"/>
      <c r="AT17" s="719"/>
      <c r="AU17" s="719"/>
      <c r="AV17" s="749"/>
      <c r="AW17" s="745" t="s">
        <v>14</v>
      </c>
      <c r="AX17" s="747" t="s">
        <v>25</v>
      </c>
      <c r="AY17" s="747"/>
      <c r="AZ17" s="748"/>
      <c r="BA17" s="745" t="s">
        <v>14</v>
      </c>
      <c r="BB17" s="747" t="s">
        <v>25</v>
      </c>
      <c r="BC17" s="747"/>
      <c r="BD17" s="748"/>
    </row>
    <row r="18" spans="1:56" s="18" customFormat="1" ht="134.25" customHeight="1" thickBot="1" x14ac:dyDescent="0.3">
      <c r="A18" s="668"/>
      <c r="B18" s="17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77"/>
      <c r="S18" s="675"/>
      <c r="T18" s="676"/>
      <c r="U18" s="677"/>
      <c r="V18" s="684"/>
      <c r="W18" s="685"/>
      <c r="X18" s="685"/>
      <c r="Y18" s="685"/>
      <c r="Z18" s="685"/>
      <c r="AA18" s="685"/>
      <c r="AB18" s="685"/>
      <c r="AC18" s="686"/>
      <c r="AD18" s="712"/>
      <c r="AE18" s="714"/>
      <c r="AF18" s="712"/>
      <c r="AG18" s="168" t="s">
        <v>55</v>
      </c>
      <c r="AH18" s="169" t="s">
        <v>56</v>
      </c>
      <c r="AI18" s="168" t="s">
        <v>55</v>
      </c>
      <c r="AJ18" s="169" t="s">
        <v>56</v>
      </c>
      <c r="AK18" s="168" t="s">
        <v>55</v>
      </c>
      <c r="AL18" s="169" t="s">
        <v>56</v>
      </c>
      <c r="AM18" s="714"/>
      <c r="AN18" s="695"/>
      <c r="AO18" s="718"/>
      <c r="AP18" s="720"/>
      <c r="AQ18" s="720"/>
      <c r="AR18" s="722"/>
      <c r="AS18" s="722"/>
      <c r="AT18" s="720"/>
      <c r="AU18" s="720"/>
      <c r="AV18" s="750"/>
      <c r="AW18" s="746"/>
      <c r="AX18" s="170" t="s">
        <v>24</v>
      </c>
      <c r="AY18" s="170" t="s">
        <v>26</v>
      </c>
      <c r="AZ18" s="171" t="s">
        <v>27</v>
      </c>
      <c r="BA18" s="746"/>
      <c r="BB18" s="170" t="s">
        <v>24</v>
      </c>
      <c r="BC18" s="170" t="s">
        <v>26</v>
      </c>
      <c r="BD18" s="171" t="s">
        <v>27</v>
      </c>
    </row>
    <row r="19" spans="1:56" s="19" customFormat="1" ht="42.75" customHeight="1" thickBot="1" x14ac:dyDescent="0.3">
      <c r="A19" s="178">
        <v>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648">
        <v>2</v>
      </c>
      <c r="T19" s="649"/>
      <c r="U19" s="650"/>
      <c r="V19" s="651">
        <v>3</v>
      </c>
      <c r="W19" s="652"/>
      <c r="X19" s="652"/>
      <c r="Y19" s="652"/>
      <c r="Z19" s="652"/>
      <c r="AA19" s="652"/>
      <c r="AB19" s="652"/>
      <c r="AC19" s="653"/>
      <c r="AD19" s="179">
        <v>4</v>
      </c>
      <c r="AE19" s="180">
        <v>5</v>
      </c>
      <c r="AF19" s="181">
        <v>6</v>
      </c>
      <c r="AG19" s="182">
        <v>7</v>
      </c>
      <c r="AH19" s="182">
        <v>8</v>
      </c>
      <c r="AI19" s="182">
        <v>9</v>
      </c>
      <c r="AJ19" s="182">
        <v>10</v>
      </c>
      <c r="AK19" s="182">
        <v>11</v>
      </c>
      <c r="AL19" s="182">
        <v>12</v>
      </c>
      <c r="AM19" s="180">
        <v>13</v>
      </c>
      <c r="AN19" s="183">
        <v>14</v>
      </c>
      <c r="AO19" s="181">
        <v>15</v>
      </c>
      <c r="AP19" s="182">
        <v>16</v>
      </c>
      <c r="AQ19" s="182">
        <v>17</v>
      </c>
      <c r="AR19" s="182">
        <v>18</v>
      </c>
      <c r="AS19" s="182">
        <v>19</v>
      </c>
      <c r="AT19" s="182">
        <v>20</v>
      </c>
      <c r="AU19" s="184">
        <v>21</v>
      </c>
      <c r="AV19" s="180">
        <v>22</v>
      </c>
      <c r="AW19" s="185">
        <v>23</v>
      </c>
      <c r="AX19" s="186">
        <v>24</v>
      </c>
      <c r="AY19" s="186">
        <v>25</v>
      </c>
      <c r="AZ19" s="187">
        <v>26</v>
      </c>
      <c r="BA19" s="188">
        <v>27</v>
      </c>
      <c r="BB19" s="189">
        <v>28</v>
      </c>
      <c r="BC19" s="189">
        <v>29</v>
      </c>
      <c r="BD19" s="190">
        <v>30</v>
      </c>
    </row>
    <row r="20" spans="1:56" s="19" customFormat="1" ht="50.1" customHeight="1" thickBot="1" x14ac:dyDescent="0.3">
      <c r="A20" s="654" t="s">
        <v>65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6"/>
    </row>
    <row r="21" spans="1:56" s="19" customFormat="1" ht="50.1" customHeight="1" thickBot="1" x14ac:dyDescent="0.3">
      <c r="A21" s="657" t="s">
        <v>66</v>
      </c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41"/>
      <c r="BD21" s="658"/>
    </row>
    <row r="22" spans="1:56" s="19" customFormat="1" ht="89.55" customHeight="1" x14ac:dyDescent="0.25">
      <c r="A22" s="514">
        <v>1</v>
      </c>
      <c r="B22" s="199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201"/>
      <c r="S22" s="574" t="s">
        <v>85</v>
      </c>
      <c r="T22" s="659"/>
      <c r="U22" s="660"/>
      <c r="V22" s="661" t="s">
        <v>86</v>
      </c>
      <c r="W22" s="662"/>
      <c r="X22" s="662"/>
      <c r="Y22" s="662"/>
      <c r="Z22" s="662"/>
      <c r="AA22" s="662"/>
      <c r="AB22" s="662"/>
      <c r="AC22" s="663"/>
      <c r="AD22" s="139">
        <v>2</v>
      </c>
      <c r="AE22" s="132">
        <f t="shared" ref="AE22:AE26" si="0">AD22*30</f>
        <v>60</v>
      </c>
      <c r="AF22" s="139">
        <f t="shared" ref="AF22:AF25" si="1">SUM(AG22:AL22)</f>
        <v>36</v>
      </c>
      <c r="AG22" s="130">
        <v>24</v>
      </c>
      <c r="AH22" s="130"/>
      <c r="AI22" s="140"/>
      <c r="AJ22" s="130"/>
      <c r="AK22" s="130">
        <v>12</v>
      </c>
      <c r="AL22" s="130"/>
      <c r="AM22" s="132"/>
      <c r="AN22" s="205">
        <f t="shared" ref="AN22:AN26" si="2">AE22-AF22</f>
        <v>24</v>
      </c>
      <c r="AO22" s="207"/>
      <c r="AP22" s="134">
        <v>1</v>
      </c>
      <c r="AQ22" s="134">
        <v>1</v>
      </c>
      <c r="AR22" s="134"/>
      <c r="AS22" s="134"/>
      <c r="AT22" s="134"/>
      <c r="AU22" s="134"/>
      <c r="AV22" s="208"/>
      <c r="AW22" s="207">
        <v>1</v>
      </c>
      <c r="AX22" s="193">
        <v>1.3</v>
      </c>
      <c r="AY22" s="193">
        <v>0.7</v>
      </c>
      <c r="AZ22" s="208"/>
      <c r="BA22" s="212"/>
      <c r="BB22" s="194"/>
      <c r="BC22" s="194"/>
      <c r="BD22" s="195"/>
    </row>
    <row r="23" spans="1:56" s="19" customFormat="1" ht="82.05" customHeight="1" x14ac:dyDescent="0.25">
      <c r="A23" s="247">
        <v>2</v>
      </c>
      <c r="B23" s="20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202"/>
      <c r="S23" s="563" t="s">
        <v>84</v>
      </c>
      <c r="T23" s="564"/>
      <c r="U23" s="565"/>
      <c r="V23" s="636" t="s">
        <v>100</v>
      </c>
      <c r="W23" s="664"/>
      <c r="X23" s="664"/>
      <c r="Y23" s="664"/>
      <c r="Z23" s="664"/>
      <c r="AA23" s="664"/>
      <c r="AB23" s="664"/>
      <c r="AC23" s="665"/>
      <c r="AD23" s="142">
        <v>1</v>
      </c>
      <c r="AE23" s="143">
        <f t="shared" si="0"/>
        <v>30</v>
      </c>
      <c r="AF23" s="142">
        <f t="shared" si="1"/>
        <v>18</v>
      </c>
      <c r="AG23" s="118">
        <v>12</v>
      </c>
      <c r="AH23" s="118"/>
      <c r="AI23" s="138"/>
      <c r="AJ23" s="118"/>
      <c r="AK23" s="118">
        <v>6</v>
      </c>
      <c r="AL23" s="118"/>
      <c r="AM23" s="143"/>
      <c r="AN23" s="206">
        <f t="shared" si="2"/>
        <v>12</v>
      </c>
      <c r="AO23" s="209"/>
      <c r="AP23" s="120"/>
      <c r="AQ23" s="120"/>
      <c r="AR23" s="120"/>
      <c r="AS23" s="120"/>
      <c r="AT23" s="120"/>
      <c r="AU23" s="120"/>
      <c r="AV23" s="121"/>
      <c r="AW23" s="209">
        <v>2</v>
      </c>
      <c r="AX23" s="123">
        <v>0.7</v>
      </c>
      <c r="AY23" s="123">
        <v>0.3</v>
      </c>
      <c r="AZ23" s="121"/>
      <c r="BA23" s="124"/>
      <c r="BB23" s="125"/>
      <c r="BC23" s="125"/>
      <c r="BD23" s="196"/>
    </row>
    <row r="24" spans="1:56" s="19" customFormat="1" ht="74.400000000000006" customHeight="1" x14ac:dyDescent="0.25">
      <c r="A24" s="247">
        <v>3</v>
      </c>
      <c r="B24" s="20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202"/>
      <c r="S24" s="633" t="s">
        <v>78</v>
      </c>
      <c r="T24" s="634"/>
      <c r="U24" s="635"/>
      <c r="V24" s="636" t="s">
        <v>87</v>
      </c>
      <c r="W24" s="664"/>
      <c r="X24" s="664"/>
      <c r="Y24" s="664"/>
      <c r="Z24" s="664"/>
      <c r="AA24" s="664"/>
      <c r="AB24" s="664"/>
      <c r="AC24" s="665"/>
      <c r="AD24" s="142">
        <v>2</v>
      </c>
      <c r="AE24" s="143">
        <f t="shared" si="0"/>
        <v>60</v>
      </c>
      <c r="AF24" s="142">
        <f t="shared" si="1"/>
        <v>36</v>
      </c>
      <c r="AG24" s="118">
        <v>18</v>
      </c>
      <c r="AH24" s="118"/>
      <c r="AI24" s="138"/>
      <c r="AJ24" s="118"/>
      <c r="AK24" s="118">
        <v>18</v>
      </c>
      <c r="AL24" s="118"/>
      <c r="AM24" s="143"/>
      <c r="AN24" s="206">
        <f t="shared" si="2"/>
        <v>24</v>
      </c>
      <c r="AO24" s="209"/>
      <c r="AP24" s="120">
        <v>1</v>
      </c>
      <c r="AQ24" s="120">
        <v>1</v>
      </c>
      <c r="AR24" s="120"/>
      <c r="AS24" s="120"/>
      <c r="AT24" s="120"/>
      <c r="AU24" s="120"/>
      <c r="AV24" s="121"/>
      <c r="AW24" s="209">
        <v>2</v>
      </c>
      <c r="AX24" s="126">
        <v>1</v>
      </c>
      <c r="AY24" s="126">
        <v>1</v>
      </c>
      <c r="AZ24" s="121"/>
      <c r="BA24" s="209"/>
      <c r="BB24" s="123"/>
      <c r="BC24" s="123"/>
      <c r="BD24" s="196"/>
    </row>
    <row r="25" spans="1:56" s="19" customFormat="1" ht="88.95" customHeight="1" x14ac:dyDescent="0.25">
      <c r="A25" s="247">
        <v>4</v>
      </c>
      <c r="B25" s="20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202"/>
      <c r="S25" s="563" t="s">
        <v>90</v>
      </c>
      <c r="T25" s="564"/>
      <c r="U25" s="565"/>
      <c r="V25" s="636" t="s">
        <v>89</v>
      </c>
      <c r="W25" s="664"/>
      <c r="X25" s="664"/>
      <c r="Y25" s="664"/>
      <c r="Z25" s="664"/>
      <c r="AA25" s="664"/>
      <c r="AB25" s="664"/>
      <c r="AC25" s="665"/>
      <c r="AD25" s="142">
        <v>3</v>
      </c>
      <c r="AE25" s="143">
        <f t="shared" si="0"/>
        <v>90</v>
      </c>
      <c r="AF25" s="142">
        <f t="shared" si="1"/>
        <v>72</v>
      </c>
      <c r="AG25" s="118"/>
      <c r="AH25" s="118"/>
      <c r="AI25" s="118">
        <v>72</v>
      </c>
      <c r="AJ25" s="118"/>
      <c r="AK25" s="118"/>
      <c r="AL25" s="118"/>
      <c r="AM25" s="143"/>
      <c r="AN25" s="206">
        <f t="shared" si="2"/>
        <v>18</v>
      </c>
      <c r="AO25" s="209"/>
      <c r="AP25" s="120">
        <v>2</v>
      </c>
      <c r="AQ25" s="120">
        <v>2</v>
      </c>
      <c r="AR25" s="120"/>
      <c r="AS25" s="120"/>
      <c r="AT25" s="120"/>
      <c r="AU25" s="120"/>
      <c r="AV25" s="121">
        <v>1</v>
      </c>
      <c r="AW25" s="209">
        <v>2</v>
      </c>
      <c r="AX25" s="126"/>
      <c r="AY25" s="126">
        <v>2</v>
      </c>
      <c r="AZ25" s="121"/>
      <c r="BA25" s="209">
        <f>SUM(BB25:BD25)</f>
        <v>2</v>
      </c>
      <c r="BB25" s="123"/>
      <c r="BC25" s="126">
        <v>2</v>
      </c>
      <c r="BD25" s="196"/>
    </row>
    <row r="26" spans="1:56" s="19" customFormat="1" ht="49.05" customHeight="1" thickBot="1" x14ac:dyDescent="0.3">
      <c r="A26" s="257">
        <v>5</v>
      </c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5"/>
      <c r="S26" s="764" t="s">
        <v>107</v>
      </c>
      <c r="T26" s="765"/>
      <c r="U26" s="766"/>
      <c r="V26" s="767" t="s">
        <v>49</v>
      </c>
      <c r="W26" s="768"/>
      <c r="X26" s="768"/>
      <c r="Y26" s="768"/>
      <c r="Z26" s="768"/>
      <c r="AA26" s="768"/>
      <c r="AB26" s="768"/>
      <c r="AC26" s="769"/>
      <c r="AD26" s="216">
        <v>3</v>
      </c>
      <c r="AE26" s="217">
        <f t="shared" si="0"/>
        <v>90</v>
      </c>
      <c r="AF26" s="216">
        <f>SUM(AG26:AK26)</f>
        <v>54</v>
      </c>
      <c r="AG26" s="136">
        <v>18</v>
      </c>
      <c r="AH26" s="136"/>
      <c r="AI26" s="136"/>
      <c r="AJ26" s="136"/>
      <c r="AK26" s="136">
        <v>36</v>
      </c>
      <c r="AL26" s="218"/>
      <c r="AM26" s="217"/>
      <c r="AN26" s="219">
        <f t="shared" si="2"/>
        <v>36</v>
      </c>
      <c r="AO26" s="220"/>
      <c r="AP26" s="127">
        <v>2</v>
      </c>
      <c r="AQ26" s="127">
        <v>2</v>
      </c>
      <c r="AR26" s="127"/>
      <c r="AS26" s="127"/>
      <c r="AT26" s="127"/>
      <c r="AU26" s="127"/>
      <c r="AV26" s="128"/>
      <c r="AW26" s="220"/>
      <c r="AX26" s="221"/>
      <c r="AY26" s="222"/>
      <c r="AZ26" s="128"/>
      <c r="BA26" s="522">
        <f>SUM(BB26:BD26)</f>
        <v>3</v>
      </c>
      <c r="BB26" s="221">
        <v>1</v>
      </c>
      <c r="BC26" s="221"/>
      <c r="BD26" s="223">
        <v>2</v>
      </c>
    </row>
    <row r="27" spans="1:56" s="21" customFormat="1" ht="50.1" customHeight="1" thickBot="1" x14ac:dyDescent="0.3">
      <c r="A27" s="760" t="s">
        <v>69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70"/>
      <c r="AD27" s="291">
        <f>SUM(AD22:AD26)</f>
        <v>11</v>
      </c>
      <c r="AE27" s="292">
        <f>SUM(AE22:AE26)</f>
        <v>330</v>
      </c>
      <c r="AF27" s="293">
        <f>SUM(AF22:AF26)</f>
        <v>216</v>
      </c>
      <c r="AG27" s="284">
        <f>SUM(AG22:AG26)</f>
        <v>72</v>
      </c>
      <c r="AH27" s="284"/>
      <c r="AI27" s="284">
        <f>SUM(AI22:AI26)</f>
        <v>72</v>
      </c>
      <c r="AJ27" s="294"/>
      <c r="AK27" s="294">
        <f>SUM(AK22:AK26)</f>
        <v>72</v>
      </c>
      <c r="AL27" s="295">
        <f>SUM(AL22:AL26)</f>
        <v>0</v>
      </c>
      <c r="AM27" s="292"/>
      <c r="AN27" s="296">
        <f>SUM(AN22:AN26)</f>
        <v>114</v>
      </c>
      <c r="AO27" s="297">
        <f>COUNTIF(AO22:AO26,"1")+COUNTIF(AO22:AO26,"2")+COUNTIF(AO22:AO26,"3")</f>
        <v>0</v>
      </c>
      <c r="AP27" s="298">
        <f>COUNTIF(AP22:AP26,"1")+COUNTIF(AP22:AP26,"2")+COUNTIF(AP22:AP26,"3")</f>
        <v>4</v>
      </c>
      <c r="AQ27" s="298">
        <f>COUNTIF(AQ22:AQ26,"1")+COUNTIF(AQ22:AQ26,"2")+COUNTIF(AQ22:AQ26,"3")</f>
        <v>4</v>
      </c>
      <c r="AR27" s="295">
        <f>COUNTIF(AR22:AR26,"1")+COUNTIF(AR22:AR26,"2")+COUNTIF(AR22:AR26,"3")</f>
        <v>0</v>
      </c>
      <c r="AS27" s="294"/>
      <c r="AT27" s="294"/>
      <c r="AU27" s="294"/>
      <c r="AV27" s="299">
        <f>COUNTIF(AV22:AV26,"1")+COUNTIF(AV22:AV26,"2")+COUNTIF(AV22:AV26,"3")</f>
        <v>1</v>
      </c>
      <c r="AW27" s="291">
        <f t="shared" ref="AW27:BC27" si="3">SUM(AW22:AW26)</f>
        <v>7</v>
      </c>
      <c r="AX27" s="294">
        <f t="shared" si="3"/>
        <v>3</v>
      </c>
      <c r="AY27" s="294">
        <f t="shared" si="3"/>
        <v>4</v>
      </c>
      <c r="AZ27" s="343">
        <f t="shared" si="3"/>
        <v>0</v>
      </c>
      <c r="BA27" s="291">
        <f t="shared" si="3"/>
        <v>5</v>
      </c>
      <c r="BB27" s="294">
        <f t="shared" si="3"/>
        <v>1</v>
      </c>
      <c r="BC27" s="294">
        <f t="shared" si="3"/>
        <v>2</v>
      </c>
      <c r="BD27" s="292"/>
    </row>
    <row r="28" spans="1:56" s="19" customFormat="1" ht="50.1" customHeight="1" thickBot="1" x14ac:dyDescent="0.3">
      <c r="A28" s="657" t="s">
        <v>67</v>
      </c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  <c r="BB28" s="641"/>
      <c r="BC28" s="641"/>
      <c r="BD28" s="658"/>
    </row>
    <row r="29" spans="1:56" s="20" customFormat="1" ht="90" customHeight="1" x14ac:dyDescent="0.25">
      <c r="A29" s="514">
        <v>6</v>
      </c>
      <c r="B29" s="228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30"/>
      <c r="S29" s="775" t="s">
        <v>108</v>
      </c>
      <c r="T29" s="776"/>
      <c r="U29" s="777"/>
      <c r="V29" s="661" t="s">
        <v>88</v>
      </c>
      <c r="W29" s="662"/>
      <c r="X29" s="662"/>
      <c r="Y29" s="662"/>
      <c r="Z29" s="662"/>
      <c r="AA29" s="662"/>
      <c r="AB29" s="662"/>
      <c r="AC29" s="663"/>
      <c r="AD29" s="139">
        <v>4</v>
      </c>
      <c r="AE29" s="132">
        <f t="shared" ref="AE29:AE35" si="4">AD29*30</f>
        <v>120</v>
      </c>
      <c r="AF29" s="133">
        <f>SUM(AG29:AL29)</f>
        <v>54</v>
      </c>
      <c r="AG29" s="130">
        <v>36</v>
      </c>
      <c r="AH29" s="130"/>
      <c r="AI29" s="130"/>
      <c r="AJ29" s="130"/>
      <c r="AK29" s="130">
        <v>18</v>
      </c>
      <c r="AL29" s="130"/>
      <c r="AM29" s="132"/>
      <c r="AN29" s="205">
        <f t="shared" ref="AN29:AN35" si="5">AE29-AF29</f>
        <v>66</v>
      </c>
      <c r="AO29" s="207">
        <v>1</v>
      </c>
      <c r="AP29" s="134"/>
      <c r="AQ29" s="134">
        <v>1</v>
      </c>
      <c r="AR29" s="134"/>
      <c r="AS29" s="134"/>
      <c r="AT29" s="134"/>
      <c r="AU29" s="134"/>
      <c r="AV29" s="208"/>
      <c r="AW29" s="207">
        <f>SUM(AX29:AZ29)</f>
        <v>3</v>
      </c>
      <c r="AX29" s="134">
        <v>2</v>
      </c>
      <c r="AY29" s="134"/>
      <c r="AZ29" s="208">
        <v>1</v>
      </c>
      <c r="BA29" s="207"/>
      <c r="BB29" s="134"/>
      <c r="BC29" s="134"/>
      <c r="BD29" s="208"/>
    </row>
    <row r="30" spans="1:56" s="19" customFormat="1" ht="95.55" customHeight="1" x14ac:dyDescent="0.25">
      <c r="A30" s="247">
        <v>7</v>
      </c>
      <c r="B30" s="20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202"/>
      <c r="S30" s="563" t="s">
        <v>109</v>
      </c>
      <c r="T30" s="564"/>
      <c r="U30" s="565"/>
      <c r="V30" s="636" t="s">
        <v>88</v>
      </c>
      <c r="W30" s="637"/>
      <c r="X30" s="637"/>
      <c r="Y30" s="637"/>
      <c r="Z30" s="637"/>
      <c r="AA30" s="637"/>
      <c r="AB30" s="637"/>
      <c r="AC30" s="638"/>
      <c r="AD30" s="142">
        <v>1</v>
      </c>
      <c r="AE30" s="143">
        <f t="shared" si="4"/>
        <v>30</v>
      </c>
      <c r="AF30" s="117"/>
      <c r="AG30" s="118"/>
      <c r="AH30" s="118"/>
      <c r="AI30" s="118"/>
      <c r="AJ30" s="118"/>
      <c r="AK30" s="118"/>
      <c r="AL30" s="118"/>
      <c r="AM30" s="143"/>
      <c r="AN30" s="206">
        <f t="shared" si="5"/>
        <v>30</v>
      </c>
      <c r="AO30" s="209"/>
      <c r="AP30" s="120">
        <v>1</v>
      </c>
      <c r="AQ30" s="120"/>
      <c r="AR30" s="120"/>
      <c r="AS30" s="120">
        <v>1</v>
      </c>
      <c r="AT30" s="120"/>
      <c r="AU30" s="120"/>
      <c r="AV30" s="121"/>
      <c r="AW30" s="209"/>
      <c r="AX30" s="120"/>
      <c r="AY30" s="120"/>
      <c r="AZ30" s="121"/>
      <c r="BA30" s="209"/>
      <c r="BB30" s="120"/>
      <c r="BC30" s="120"/>
      <c r="BD30" s="121"/>
    </row>
    <row r="31" spans="1:56" s="19" customFormat="1" ht="88.95" customHeight="1" x14ac:dyDescent="0.25">
      <c r="A31" s="247">
        <v>8</v>
      </c>
      <c r="B31" s="229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31"/>
      <c r="S31" s="633" t="s">
        <v>110</v>
      </c>
      <c r="T31" s="634"/>
      <c r="U31" s="635"/>
      <c r="V31" s="636" t="s">
        <v>88</v>
      </c>
      <c r="W31" s="664"/>
      <c r="X31" s="664"/>
      <c r="Y31" s="664"/>
      <c r="Z31" s="664"/>
      <c r="AA31" s="664"/>
      <c r="AB31" s="664"/>
      <c r="AC31" s="665"/>
      <c r="AD31" s="142">
        <v>4</v>
      </c>
      <c r="AE31" s="143">
        <f t="shared" si="4"/>
        <v>120</v>
      </c>
      <c r="AF31" s="117">
        <f>SUM(AG31:AL31)</f>
        <v>54</v>
      </c>
      <c r="AG31" s="118">
        <v>36</v>
      </c>
      <c r="AH31" s="118"/>
      <c r="AI31" s="118"/>
      <c r="AJ31" s="118"/>
      <c r="AK31" s="118">
        <v>18</v>
      </c>
      <c r="AL31" s="118"/>
      <c r="AM31" s="143"/>
      <c r="AN31" s="206">
        <f t="shared" si="5"/>
        <v>66</v>
      </c>
      <c r="AO31" s="209"/>
      <c r="AP31" s="120">
        <v>1</v>
      </c>
      <c r="AQ31" s="120">
        <v>1</v>
      </c>
      <c r="AR31" s="120"/>
      <c r="AS31" s="120"/>
      <c r="AT31" s="120"/>
      <c r="AU31" s="120"/>
      <c r="AV31" s="121"/>
      <c r="AW31" s="209">
        <f>SUM(AX31:AZ31)</f>
        <v>3</v>
      </c>
      <c r="AX31" s="120">
        <v>2</v>
      </c>
      <c r="AY31" s="120"/>
      <c r="AZ31" s="121">
        <v>1</v>
      </c>
      <c r="BA31" s="209"/>
      <c r="BB31" s="120"/>
      <c r="BC31" s="120"/>
      <c r="BD31" s="121"/>
    </row>
    <row r="32" spans="1:56" s="19" customFormat="1" ht="76.05" customHeight="1" x14ac:dyDescent="0.25">
      <c r="A32" s="247">
        <v>9</v>
      </c>
      <c r="B32" s="20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202"/>
      <c r="S32" s="633" t="s">
        <v>111</v>
      </c>
      <c r="T32" s="634"/>
      <c r="U32" s="635"/>
      <c r="V32" s="636" t="s">
        <v>88</v>
      </c>
      <c r="W32" s="637"/>
      <c r="X32" s="637"/>
      <c r="Y32" s="637"/>
      <c r="Z32" s="637"/>
      <c r="AA32" s="637"/>
      <c r="AB32" s="637"/>
      <c r="AC32" s="638"/>
      <c r="AD32" s="142">
        <v>4</v>
      </c>
      <c r="AE32" s="143">
        <f t="shared" si="4"/>
        <v>120</v>
      </c>
      <c r="AF32" s="117">
        <v>54</v>
      </c>
      <c r="AG32" s="118">
        <v>36</v>
      </c>
      <c r="AH32" s="118"/>
      <c r="AI32" s="118"/>
      <c r="AJ32" s="118"/>
      <c r="AK32" s="118">
        <v>18</v>
      </c>
      <c r="AL32" s="118"/>
      <c r="AM32" s="143"/>
      <c r="AN32" s="206">
        <f t="shared" si="5"/>
        <v>66</v>
      </c>
      <c r="AO32" s="209">
        <v>1</v>
      </c>
      <c r="AP32" s="120"/>
      <c r="AQ32" s="120">
        <v>1</v>
      </c>
      <c r="AR32" s="120"/>
      <c r="AS32" s="120"/>
      <c r="AT32" s="120"/>
      <c r="AU32" s="120"/>
      <c r="AV32" s="121"/>
      <c r="AW32" s="232">
        <f>SUM(AX32:AZ32)</f>
        <v>3</v>
      </c>
      <c r="AX32" s="126">
        <v>2</v>
      </c>
      <c r="AY32" s="126"/>
      <c r="AZ32" s="121">
        <v>1</v>
      </c>
      <c r="BA32" s="124"/>
      <c r="BB32" s="125"/>
      <c r="BC32" s="125"/>
      <c r="BD32" s="196"/>
    </row>
    <row r="33" spans="1:56" s="19" customFormat="1" ht="76.05" customHeight="1" x14ac:dyDescent="0.25">
      <c r="A33" s="247">
        <v>10</v>
      </c>
      <c r="B33" s="20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202"/>
      <c r="S33" s="633" t="s">
        <v>112</v>
      </c>
      <c r="T33" s="634"/>
      <c r="U33" s="635"/>
      <c r="V33" s="636" t="s">
        <v>88</v>
      </c>
      <c r="W33" s="637"/>
      <c r="X33" s="637"/>
      <c r="Y33" s="637"/>
      <c r="Z33" s="637"/>
      <c r="AA33" s="637"/>
      <c r="AB33" s="637"/>
      <c r="AC33" s="638"/>
      <c r="AD33" s="142">
        <v>4.5</v>
      </c>
      <c r="AE33" s="143">
        <f t="shared" si="4"/>
        <v>135</v>
      </c>
      <c r="AF33" s="117">
        <v>54</v>
      </c>
      <c r="AG33" s="118">
        <v>36</v>
      </c>
      <c r="AH33" s="118"/>
      <c r="AI33" s="118"/>
      <c r="AJ33" s="118"/>
      <c r="AK33" s="118">
        <v>18</v>
      </c>
      <c r="AL33" s="118"/>
      <c r="AM33" s="143"/>
      <c r="AN33" s="206">
        <f t="shared" si="5"/>
        <v>81</v>
      </c>
      <c r="AO33" s="209">
        <v>1</v>
      </c>
      <c r="AP33" s="120"/>
      <c r="AQ33" s="120">
        <v>1</v>
      </c>
      <c r="AR33" s="120"/>
      <c r="AS33" s="120"/>
      <c r="AT33" s="120"/>
      <c r="AU33" s="120"/>
      <c r="AV33" s="121"/>
      <c r="AW33" s="232">
        <f>SUM(AX33:AZ33)</f>
        <v>3</v>
      </c>
      <c r="AX33" s="126">
        <v>2</v>
      </c>
      <c r="AY33" s="126"/>
      <c r="AZ33" s="121">
        <v>1</v>
      </c>
      <c r="BA33" s="124"/>
      <c r="BB33" s="125"/>
      <c r="BC33" s="125"/>
      <c r="BD33" s="196"/>
    </row>
    <row r="34" spans="1:56" s="19" customFormat="1" ht="76.05" customHeight="1" x14ac:dyDescent="0.25">
      <c r="A34" s="247">
        <v>11</v>
      </c>
      <c r="B34" s="20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202"/>
      <c r="S34" s="633" t="s">
        <v>91</v>
      </c>
      <c r="T34" s="634"/>
      <c r="U34" s="635"/>
      <c r="V34" s="636" t="s">
        <v>88</v>
      </c>
      <c r="W34" s="637"/>
      <c r="X34" s="637"/>
      <c r="Y34" s="637"/>
      <c r="Z34" s="637"/>
      <c r="AA34" s="637"/>
      <c r="AB34" s="637"/>
      <c r="AC34" s="638"/>
      <c r="AD34" s="142">
        <v>4</v>
      </c>
      <c r="AE34" s="143">
        <f t="shared" si="4"/>
        <v>120</v>
      </c>
      <c r="AF34" s="117">
        <v>54</v>
      </c>
      <c r="AG34" s="118">
        <v>36</v>
      </c>
      <c r="AH34" s="118"/>
      <c r="AI34" s="118"/>
      <c r="AJ34" s="118"/>
      <c r="AK34" s="118">
        <v>18</v>
      </c>
      <c r="AL34" s="118"/>
      <c r="AM34" s="143"/>
      <c r="AN34" s="206">
        <f t="shared" si="5"/>
        <v>66</v>
      </c>
      <c r="AO34" s="209"/>
      <c r="AP34" s="120">
        <v>1</v>
      </c>
      <c r="AQ34" s="120">
        <v>1</v>
      </c>
      <c r="AR34" s="120"/>
      <c r="AS34" s="120"/>
      <c r="AT34" s="120"/>
      <c r="AU34" s="120"/>
      <c r="AV34" s="121"/>
      <c r="AW34" s="232">
        <f>SUM(AX34:AZ34)</f>
        <v>3</v>
      </c>
      <c r="AX34" s="126">
        <v>2</v>
      </c>
      <c r="AY34" s="126"/>
      <c r="AZ34" s="121">
        <v>1</v>
      </c>
      <c r="BA34" s="124"/>
      <c r="BB34" s="125"/>
      <c r="BC34" s="125"/>
      <c r="BD34" s="196"/>
    </row>
    <row r="35" spans="1:56" s="19" customFormat="1" ht="73.5" customHeight="1" thickBot="1" x14ac:dyDescent="0.3">
      <c r="A35" s="257">
        <v>12</v>
      </c>
      <c r="B35" s="21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5"/>
      <c r="S35" s="764" t="s">
        <v>113</v>
      </c>
      <c r="T35" s="765"/>
      <c r="U35" s="766"/>
      <c r="V35" s="767" t="s">
        <v>88</v>
      </c>
      <c r="W35" s="768"/>
      <c r="X35" s="768"/>
      <c r="Y35" s="768"/>
      <c r="Z35" s="768"/>
      <c r="AA35" s="768"/>
      <c r="AB35" s="768"/>
      <c r="AC35" s="769"/>
      <c r="AD35" s="144">
        <v>1</v>
      </c>
      <c r="AE35" s="148">
        <f t="shared" si="4"/>
        <v>30</v>
      </c>
      <c r="AF35" s="135"/>
      <c r="AG35" s="136"/>
      <c r="AH35" s="136"/>
      <c r="AI35" s="136"/>
      <c r="AJ35" s="136"/>
      <c r="AK35" s="136"/>
      <c r="AL35" s="136"/>
      <c r="AM35" s="217"/>
      <c r="AN35" s="219">
        <f t="shared" si="5"/>
        <v>30</v>
      </c>
      <c r="AO35" s="220"/>
      <c r="AP35" s="127">
        <v>2</v>
      </c>
      <c r="AQ35" s="127"/>
      <c r="AR35" s="127"/>
      <c r="AS35" s="127">
        <v>2</v>
      </c>
      <c r="AT35" s="127"/>
      <c r="AU35" s="127"/>
      <c r="AV35" s="128"/>
      <c r="AW35" s="220"/>
      <c r="AX35" s="127"/>
      <c r="AY35" s="127"/>
      <c r="AZ35" s="128"/>
      <c r="BA35" s="220"/>
      <c r="BB35" s="127"/>
      <c r="BC35" s="127"/>
      <c r="BD35" s="128"/>
    </row>
    <row r="36" spans="1:56" s="19" customFormat="1" ht="50.1" customHeight="1" thickBot="1" x14ac:dyDescent="0.3">
      <c r="A36" s="657" t="s">
        <v>68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  <c r="AC36" s="771"/>
      <c r="AD36" s="771"/>
      <c r="AE36" s="771"/>
      <c r="AF36" s="771"/>
      <c r="AG36" s="771"/>
      <c r="AH36" s="771"/>
      <c r="AI36" s="771"/>
      <c r="AJ36" s="771"/>
      <c r="AK36" s="771"/>
      <c r="AL36" s="771"/>
      <c r="AM36" s="771"/>
      <c r="AN36" s="771"/>
      <c r="AO36" s="771"/>
      <c r="AP36" s="771"/>
      <c r="AQ36" s="771"/>
      <c r="AR36" s="771"/>
      <c r="AS36" s="771"/>
      <c r="AT36" s="771"/>
      <c r="AU36" s="771"/>
      <c r="AV36" s="771"/>
      <c r="AW36" s="771"/>
      <c r="AX36" s="771"/>
      <c r="AY36" s="771"/>
      <c r="AZ36" s="771"/>
      <c r="BA36" s="771"/>
      <c r="BB36" s="771"/>
      <c r="BC36" s="771"/>
      <c r="BD36" s="772"/>
    </row>
    <row r="37" spans="1:56" s="19" customFormat="1" ht="110.55" customHeight="1" x14ac:dyDescent="0.25">
      <c r="A37" s="514">
        <v>13</v>
      </c>
      <c r="B37" s="228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30"/>
      <c r="S37" s="574" t="s">
        <v>92</v>
      </c>
      <c r="T37" s="659"/>
      <c r="U37" s="660"/>
      <c r="V37" s="661" t="s">
        <v>88</v>
      </c>
      <c r="W37" s="662"/>
      <c r="X37" s="662"/>
      <c r="Y37" s="662"/>
      <c r="Z37" s="662"/>
      <c r="AA37" s="662"/>
      <c r="AB37" s="662"/>
      <c r="AC37" s="663"/>
      <c r="AD37" s="234">
        <v>2</v>
      </c>
      <c r="AE37" s="217">
        <f>AD37*30</f>
        <v>60</v>
      </c>
      <c r="AF37" s="236">
        <f>AG37+AI37+AK37</f>
        <v>36</v>
      </c>
      <c r="AG37" s="130">
        <v>18</v>
      </c>
      <c r="AH37" s="131"/>
      <c r="AI37" s="130">
        <v>18</v>
      </c>
      <c r="AJ37" s="131"/>
      <c r="AK37" s="131"/>
      <c r="AL37" s="131"/>
      <c r="AM37" s="235"/>
      <c r="AN37" s="559">
        <f>AE37-AF37</f>
        <v>24</v>
      </c>
      <c r="AO37" s="139"/>
      <c r="AP37" s="130">
        <v>1</v>
      </c>
      <c r="AQ37" s="130"/>
      <c r="AR37" s="130"/>
      <c r="AS37" s="130"/>
      <c r="AT37" s="130"/>
      <c r="AU37" s="134"/>
      <c r="AV37" s="208"/>
      <c r="AW37" s="237">
        <f>AX37+AY37+AZ37</f>
        <v>2</v>
      </c>
      <c r="AX37" s="233">
        <v>1</v>
      </c>
      <c r="AY37" s="233">
        <f>AI37/18</f>
        <v>1</v>
      </c>
      <c r="AZ37" s="238"/>
      <c r="BA37" s="212"/>
      <c r="BB37" s="194"/>
      <c r="BC37" s="194"/>
      <c r="BD37" s="195"/>
    </row>
    <row r="38" spans="1:56" s="19" customFormat="1" ht="110.55" customHeight="1" thickBot="1" x14ac:dyDescent="0.3">
      <c r="A38" s="257">
        <v>14</v>
      </c>
      <c r="B38" s="239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569" t="s">
        <v>93</v>
      </c>
      <c r="T38" s="580"/>
      <c r="U38" s="581"/>
      <c r="V38" s="767" t="s">
        <v>88</v>
      </c>
      <c r="W38" s="773"/>
      <c r="X38" s="773"/>
      <c r="Y38" s="773"/>
      <c r="Z38" s="773"/>
      <c r="AA38" s="773"/>
      <c r="AB38" s="773"/>
      <c r="AC38" s="774"/>
      <c r="AD38" s="216">
        <v>2</v>
      </c>
      <c r="AE38" s="217">
        <f>AD38*30</f>
        <v>60</v>
      </c>
      <c r="AF38" s="135">
        <f>SUM(AG38:AL38)</f>
        <v>36</v>
      </c>
      <c r="AG38" s="136">
        <v>18</v>
      </c>
      <c r="AH38" s="136"/>
      <c r="AI38" s="136">
        <v>18</v>
      </c>
      <c r="AJ38" s="136"/>
      <c r="AK38" s="136"/>
      <c r="AL38" s="136"/>
      <c r="AM38" s="217"/>
      <c r="AN38" s="560">
        <f>AE38-AF38</f>
        <v>24</v>
      </c>
      <c r="AO38" s="220"/>
      <c r="AP38" s="127"/>
      <c r="AQ38" s="127"/>
      <c r="AR38" s="127"/>
      <c r="AS38" s="127"/>
      <c r="AT38" s="127"/>
      <c r="AU38" s="127"/>
      <c r="AV38" s="128">
        <v>2</v>
      </c>
      <c r="AW38" s="220"/>
      <c r="AX38" s="127"/>
      <c r="AY38" s="127"/>
      <c r="AZ38" s="128"/>
      <c r="BA38" s="242">
        <f>BB38+BC38+BD38</f>
        <v>2</v>
      </c>
      <c r="BB38" s="243">
        <v>1</v>
      </c>
      <c r="BC38" s="243">
        <v>1</v>
      </c>
      <c r="BD38" s="223"/>
    </row>
    <row r="39" spans="1:56" s="21" customFormat="1" ht="50.1" customHeight="1" thickBot="1" x14ac:dyDescent="0.3">
      <c r="A39" s="760" t="s">
        <v>71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2"/>
      <c r="AD39" s="300">
        <f>SUM(AD37:AD38,AD29:AD35)</f>
        <v>26.5</v>
      </c>
      <c r="AE39" s="283">
        <f>SUM(AE37:AE38,AE29:AE35)</f>
        <v>795</v>
      </c>
      <c r="AF39" s="282">
        <f>SUM(AF37:AF38,AF29:AF35)</f>
        <v>342</v>
      </c>
      <c r="AG39" s="285">
        <f>SUM(AG37:AG38,AG29:AG35)</f>
        <v>216</v>
      </c>
      <c r="AH39" s="285"/>
      <c r="AI39" s="285">
        <f>SUM(AI37:AI38,AI29:AI35)</f>
        <v>36</v>
      </c>
      <c r="AJ39" s="294"/>
      <c r="AK39" s="294">
        <f>SUM(AK37:AK38,AK29:AK35)</f>
        <v>90</v>
      </c>
      <c r="AL39" s="295">
        <f>SUM(AL37:AL38,AL29:AL35)</f>
        <v>0</v>
      </c>
      <c r="AM39" s="292"/>
      <c r="AN39" s="296">
        <f>SUM(AN37:AN38,AN29:AN35)</f>
        <v>453</v>
      </c>
      <c r="AO39" s="301">
        <f>COUNTIF(AO29:AO38,"1")+COUNTIF(AO29:AO38,"2")+COUNTIF(AO29:AO38,"3")</f>
        <v>3</v>
      </c>
      <c r="AP39" s="298">
        <f t="shared" ref="AP39:AV39" si="6">COUNTIF(AP29:AP38,"1")+COUNTIF(AP29:AP38,"2")+COUNTIF(AP29:AP38,"3")</f>
        <v>5</v>
      </c>
      <c r="AQ39" s="298">
        <f t="shared" si="6"/>
        <v>5</v>
      </c>
      <c r="AR39" s="295">
        <f t="shared" si="6"/>
        <v>0</v>
      </c>
      <c r="AS39" s="298">
        <f t="shared" si="6"/>
        <v>2</v>
      </c>
      <c r="AT39" s="295">
        <f t="shared" si="6"/>
        <v>0</v>
      </c>
      <c r="AU39" s="295">
        <f t="shared" si="6"/>
        <v>0</v>
      </c>
      <c r="AV39" s="299">
        <f t="shared" si="6"/>
        <v>1</v>
      </c>
      <c r="AW39" s="302">
        <f>SUM(AW37:AW38,AW29:AW35)</f>
        <v>17</v>
      </c>
      <c r="AX39" s="303">
        <f>SUM(AX37:AX38,AX29:AX35)</f>
        <v>11</v>
      </c>
      <c r="AY39" s="303">
        <f>SUM(AY37:AY38,AY29:AY35)</f>
        <v>1</v>
      </c>
      <c r="AZ39" s="304">
        <f>SUM(AZ37:AZ38,AZ29:AZ35)</f>
        <v>5</v>
      </c>
      <c r="BA39" s="302">
        <f>SUM(BA37:BA38,BA29:BA35)</f>
        <v>2</v>
      </c>
      <c r="BB39" s="303"/>
      <c r="BC39" s="303">
        <f>SUM(BC37:BC38,BC29:BC35)</f>
        <v>1</v>
      </c>
      <c r="BD39" s="304"/>
    </row>
    <row r="40" spans="1:56" s="21" customFormat="1" ht="50.1" customHeight="1" thickBot="1" x14ac:dyDescent="0.3">
      <c r="A40" s="757" t="s">
        <v>70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281">
        <f>AD39+AD27</f>
        <v>37.5</v>
      </c>
      <c r="AE40" s="271">
        <f>AE39+AE27</f>
        <v>1125</v>
      </c>
      <c r="AF40" s="305">
        <f>AF39+AF27</f>
        <v>558</v>
      </c>
      <c r="AG40" s="273">
        <f>AG39+AG27</f>
        <v>288</v>
      </c>
      <c r="AH40" s="273"/>
      <c r="AI40" s="273">
        <f>AI39+AI27</f>
        <v>108</v>
      </c>
      <c r="AJ40" s="306"/>
      <c r="AK40" s="306">
        <f>AK39+AK27</f>
        <v>162</v>
      </c>
      <c r="AL40" s="319">
        <f>AL39+AL27</f>
        <v>0</v>
      </c>
      <c r="AM40" s="307"/>
      <c r="AN40" s="308">
        <f>AN39+AN27</f>
        <v>567</v>
      </c>
      <c r="AO40" s="309">
        <f>AO39+AO27</f>
        <v>3</v>
      </c>
      <c r="AP40" s="310">
        <f>AP39+AP27</f>
        <v>9</v>
      </c>
      <c r="AQ40" s="310">
        <f>AQ39+AQ27</f>
        <v>9</v>
      </c>
      <c r="AR40" s="310"/>
      <c r="AS40" s="310">
        <f>AS39+AS27</f>
        <v>2</v>
      </c>
      <c r="AT40" s="311">
        <f>AT39+AT27</f>
        <v>0</v>
      </c>
      <c r="AU40" s="311"/>
      <c r="AV40" s="312">
        <f t="shared" ref="AV40:BC40" si="7">AV39+AV27</f>
        <v>2</v>
      </c>
      <c r="AW40" s="313">
        <f t="shared" si="7"/>
        <v>24</v>
      </c>
      <c r="AX40" s="314">
        <f t="shared" si="7"/>
        <v>14</v>
      </c>
      <c r="AY40" s="310">
        <f t="shared" si="7"/>
        <v>5</v>
      </c>
      <c r="AZ40" s="312">
        <f t="shared" si="7"/>
        <v>5</v>
      </c>
      <c r="BA40" s="309">
        <f t="shared" si="7"/>
        <v>7</v>
      </c>
      <c r="BB40" s="310">
        <f t="shared" si="7"/>
        <v>1</v>
      </c>
      <c r="BC40" s="310">
        <f t="shared" si="7"/>
        <v>3</v>
      </c>
      <c r="BD40" s="312"/>
    </row>
    <row r="41" spans="1:56" s="20" customFormat="1" ht="50.1" customHeight="1" thickBot="1" x14ac:dyDescent="0.3">
      <c r="A41" s="783" t="s">
        <v>72</v>
      </c>
      <c r="B41" s="784"/>
      <c r="C41" s="784"/>
      <c r="D41" s="784"/>
      <c r="E41" s="784"/>
      <c r="F41" s="784"/>
      <c r="G41" s="784"/>
      <c r="H41" s="784"/>
      <c r="I41" s="784"/>
      <c r="J41" s="784"/>
      <c r="K41" s="784"/>
      <c r="L41" s="784"/>
      <c r="M41" s="784"/>
      <c r="N41" s="784"/>
      <c r="O41" s="784"/>
      <c r="P41" s="784"/>
      <c r="Q41" s="784"/>
      <c r="R41" s="784"/>
      <c r="S41" s="784"/>
      <c r="T41" s="784"/>
      <c r="U41" s="784"/>
      <c r="V41" s="784"/>
      <c r="W41" s="784"/>
      <c r="X41" s="784"/>
      <c r="Y41" s="784"/>
      <c r="Z41" s="784"/>
      <c r="AA41" s="784"/>
      <c r="AB41" s="784"/>
      <c r="AC41" s="784"/>
      <c r="AD41" s="784"/>
      <c r="AE41" s="784"/>
      <c r="AF41" s="784"/>
      <c r="AG41" s="784"/>
      <c r="AH41" s="784"/>
      <c r="AI41" s="784"/>
      <c r="AJ41" s="784"/>
      <c r="AK41" s="784"/>
      <c r="AL41" s="784"/>
      <c r="AM41" s="784"/>
      <c r="AN41" s="784"/>
      <c r="AO41" s="784"/>
      <c r="AP41" s="784"/>
      <c r="AQ41" s="784"/>
      <c r="AR41" s="784"/>
      <c r="AS41" s="784"/>
      <c r="AT41" s="784"/>
      <c r="AU41" s="784"/>
      <c r="AV41" s="784"/>
      <c r="AW41" s="784"/>
      <c r="AX41" s="784"/>
      <c r="AY41" s="784"/>
      <c r="AZ41" s="784"/>
      <c r="BA41" s="785"/>
      <c r="BB41" s="785"/>
      <c r="BC41" s="785"/>
      <c r="BD41" s="786"/>
    </row>
    <row r="42" spans="1:56" s="20" customFormat="1" ht="50.1" customHeight="1" thickBot="1" x14ac:dyDescent="0.3">
      <c r="A42" s="654" t="s">
        <v>73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759"/>
      <c r="Y42" s="759"/>
      <c r="Z42" s="759"/>
      <c r="AA42" s="759"/>
      <c r="AB42" s="759"/>
      <c r="AC42" s="759"/>
      <c r="AD42" s="759"/>
      <c r="AE42" s="759"/>
      <c r="AF42" s="759"/>
      <c r="AG42" s="759"/>
      <c r="AH42" s="759"/>
      <c r="AI42" s="759"/>
      <c r="AJ42" s="759"/>
      <c r="AK42" s="759"/>
      <c r="AL42" s="759"/>
      <c r="AM42" s="759"/>
      <c r="AN42" s="759"/>
      <c r="AO42" s="759"/>
      <c r="AP42" s="759"/>
      <c r="AQ42" s="759"/>
      <c r="AR42" s="759"/>
      <c r="AS42" s="759"/>
      <c r="AT42" s="759"/>
      <c r="AU42" s="759"/>
      <c r="AV42" s="759"/>
      <c r="AW42" s="759"/>
      <c r="AX42" s="759"/>
      <c r="AY42" s="759"/>
      <c r="AZ42" s="759"/>
      <c r="BA42" s="655"/>
      <c r="BB42" s="655"/>
      <c r="BC42" s="655"/>
      <c r="BD42" s="656"/>
    </row>
    <row r="43" spans="1:56" s="20" customFormat="1" ht="45" thickBot="1" x14ac:dyDescent="0.3">
      <c r="A43" s="514">
        <v>15</v>
      </c>
      <c r="B43" s="228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30"/>
      <c r="S43" s="582" t="s">
        <v>94</v>
      </c>
      <c r="T43" s="583"/>
      <c r="U43" s="583"/>
      <c r="V43" s="252"/>
      <c r="W43" s="778"/>
      <c r="X43" s="779"/>
      <c r="Y43" s="779"/>
      <c r="Z43" s="779"/>
      <c r="AA43" s="779"/>
      <c r="AB43" s="779"/>
      <c r="AC43" s="780"/>
      <c r="AD43" s="253"/>
      <c r="AE43" s="254"/>
      <c r="AF43" s="253"/>
      <c r="AG43" s="244"/>
      <c r="AH43" s="244"/>
      <c r="AI43" s="244"/>
      <c r="AJ43" s="244"/>
      <c r="AK43" s="244"/>
      <c r="AL43" s="244"/>
      <c r="AM43" s="244"/>
      <c r="AN43" s="339"/>
      <c r="AO43" s="256"/>
      <c r="AP43" s="245"/>
      <c r="AQ43" s="245"/>
      <c r="AR43" s="245"/>
      <c r="AS43" s="245"/>
      <c r="AT43" s="245"/>
      <c r="AU43" s="245"/>
      <c r="AV43" s="246"/>
      <c r="AW43" s="255"/>
      <c r="AX43" s="245"/>
      <c r="AY43" s="245"/>
      <c r="AZ43" s="246"/>
      <c r="BA43" s="255"/>
      <c r="BB43" s="245"/>
      <c r="BC43" s="245"/>
      <c r="BD43" s="246"/>
    </row>
    <row r="44" spans="1:56" s="20" customFormat="1" ht="94.95" customHeight="1" x14ac:dyDescent="0.25">
      <c r="A44" s="566"/>
      <c r="B44" s="229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31"/>
      <c r="S44" s="577" t="s">
        <v>185</v>
      </c>
      <c r="T44" s="646"/>
      <c r="U44" s="647"/>
      <c r="V44" s="251"/>
      <c r="W44" s="590" t="s">
        <v>88</v>
      </c>
      <c r="X44" s="591"/>
      <c r="Y44" s="591"/>
      <c r="Z44" s="591"/>
      <c r="AA44" s="591"/>
      <c r="AB44" s="591"/>
      <c r="AC44" s="592"/>
      <c r="AD44" s="142">
        <v>5</v>
      </c>
      <c r="AE44" s="143">
        <f t="shared" ref="AE44:AE46" si="8">AD44*30</f>
        <v>150</v>
      </c>
      <c r="AF44" s="142">
        <f>SUM(AG44:AL44)</f>
        <v>63</v>
      </c>
      <c r="AG44" s="118">
        <v>36</v>
      </c>
      <c r="AH44" s="118"/>
      <c r="AI44" s="118"/>
      <c r="AJ44" s="118"/>
      <c r="AK44" s="118">
        <v>27</v>
      </c>
      <c r="AL44" s="118"/>
      <c r="AM44" s="118"/>
      <c r="AN44" s="119">
        <f t="shared" ref="AN44:AN46" si="9">AE44-AF44</f>
        <v>87</v>
      </c>
      <c r="AO44" s="209">
        <v>2</v>
      </c>
      <c r="AP44" s="120"/>
      <c r="AQ44" s="120">
        <v>2</v>
      </c>
      <c r="AR44" s="120"/>
      <c r="AS44" s="120"/>
      <c r="AT44" s="120"/>
      <c r="AU44" s="120"/>
      <c r="AV44" s="121"/>
      <c r="AW44" s="122"/>
      <c r="AX44" s="120"/>
      <c r="AY44" s="120"/>
      <c r="AZ44" s="121"/>
      <c r="BA44" s="122">
        <f>SUM(BB44:BD44)</f>
        <v>3.5</v>
      </c>
      <c r="BB44" s="120">
        <v>2</v>
      </c>
      <c r="BC44" s="120"/>
      <c r="BD44" s="121">
        <v>1.5</v>
      </c>
    </row>
    <row r="45" spans="1:56" s="20" customFormat="1" ht="82.5" customHeight="1" x14ac:dyDescent="0.25">
      <c r="A45" s="567"/>
      <c r="B45" s="229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31"/>
      <c r="S45" s="563" t="s">
        <v>186</v>
      </c>
      <c r="T45" s="564"/>
      <c r="U45" s="565"/>
      <c r="V45" s="250"/>
      <c r="W45" s="590" t="s">
        <v>88</v>
      </c>
      <c r="X45" s="591"/>
      <c r="Y45" s="591"/>
      <c r="Z45" s="591"/>
      <c r="AA45" s="591"/>
      <c r="AB45" s="591"/>
      <c r="AC45" s="592"/>
      <c r="AD45" s="142">
        <v>5</v>
      </c>
      <c r="AE45" s="143">
        <f t="shared" si="8"/>
        <v>150</v>
      </c>
      <c r="AF45" s="142">
        <f>SUM(AG45:AL45)</f>
        <v>63</v>
      </c>
      <c r="AG45" s="118">
        <v>36</v>
      </c>
      <c r="AH45" s="118"/>
      <c r="AI45" s="118"/>
      <c r="AJ45" s="118"/>
      <c r="AK45" s="118">
        <v>27</v>
      </c>
      <c r="AL45" s="118"/>
      <c r="AM45" s="118"/>
      <c r="AN45" s="119">
        <f t="shared" si="9"/>
        <v>87</v>
      </c>
      <c r="AO45" s="209">
        <v>2</v>
      </c>
      <c r="AP45" s="120"/>
      <c r="AQ45" s="120">
        <v>2</v>
      </c>
      <c r="AR45" s="120"/>
      <c r="AS45" s="120"/>
      <c r="AT45" s="120"/>
      <c r="AU45" s="120"/>
      <c r="AV45" s="121"/>
      <c r="AW45" s="122"/>
      <c r="AX45" s="120"/>
      <c r="AY45" s="120"/>
      <c r="AZ45" s="121"/>
      <c r="BA45" s="122">
        <f>SUM(BB45:BD45)</f>
        <v>3.5</v>
      </c>
      <c r="BB45" s="120">
        <v>2</v>
      </c>
      <c r="BC45" s="120"/>
      <c r="BD45" s="121">
        <v>1.5</v>
      </c>
    </row>
    <row r="46" spans="1:56" s="20" customFormat="1" ht="88.95" customHeight="1" thickBot="1" x14ac:dyDescent="0.3">
      <c r="A46" s="568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1"/>
      <c r="S46" s="569" t="s">
        <v>187</v>
      </c>
      <c r="T46" s="580"/>
      <c r="U46" s="581"/>
      <c r="V46" s="258"/>
      <c r="W46" s="587" t="s">
        <v>88</v>
      </c>
      <c r="X46" s="588"/>
      <c r="Y46" s="588"/>
      <c r="Z46" s="588"/>
      <c r="AA46" s="588"/>
      <c r="AB46" s="588"/>
      <c r="AC46" s="589"/>
      <c r="AD46" s="216">
        <v>5</v>
      </c>
      <c r="AE46" s="217">
        <f t="shared" si="8"/>
        <v>150</v>
      </c>
      <c r="AF46" s="216">
        <f>SUM(AG46:AL46)</f>
        <v>63</v>
      </c>
      <c r="AG46" s="136">
        <v>36</v>
      </c>
      <c r="AH46" s="136"/>
      <c r="AI46" s="136"/>
      <c r="AJ46" s="136"/>
      <c r="AK46" s="136">
        <v>27</v>
      </c>
      <c r="AL46" s="136"/>
      <c r="AM46" s="136"/>
      <c r="AN46" s="137">
        <f t="shared" si="9"/>
        <v>87</v>
      </c>
      <c r="AO46" s="220">
        <v>2</v>
      </c>
      <c r="AP46" s="127"/>
      <c r="AQ46" s="127">
        <v>2</v>
      </c>
      <c r="AR46" s="127"/>
      <c r="AS46" s="127"/>
      <c r="AT46" s="127"/>
      <c r="AU46" s="127"/>
      <c r="AV46" s="128"/>
      <c r="AW46" s="129"/>
      <c r="AX46" s="127"/>
      <c r="AY46" s="127"/>
      <c r="AZ46" s="128"/>
      <c r="BA46" s="129">
        <f>SUM(BB46:BD46)</f>
        <v>3.5</v>
      </c>
      <c r="BB46" s="127">
        <v>2</v>
      </c>
      <c r="BC46" s="127"/>
      <c r="BD46" s="128">
        <v>1.5</v>
      </c>
    </row>
    <row r="47" spans="1:56" s="20" customFormat="1" ht="49.05" customHeight="1" thickBot="1" x14ac:dyDescent="0.3">
      <c r="A47" s="514">
        <v>16</v>
      </c>
      <c r="B47" s="228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30"/>
      <c r="S47" s="582" t="s">
        <v>95</v>
      </c>
      <c r="T47" s="583"/>
      <c r="U47" s="583"/>
      <c r="V47" s="252"/>
      <c r="W47" s="782"/>
      <c r="X47" s="779"/>
      <c r="Y47" s="779"/>
      <c r="Z47" s="779"/>
      <c r="AA47" s="779"/>
      <c r="AB47" s="779"/>
      <c r="AC47" s="780"/>
      <c r="AD47" s="139"/>
      <c r="AE47" s="132"/>
      <c r="AF47" s="139"/>
      <c r="AG47" s="130"/>
      <c r="AH47" s="130"/>
      <c r="AI47" s="130"/>
      <c r="AJ47" s="130"/>
      <c r="AK47" s="130"/>
      <c r="AL47" s="130"/>
      <c r="AM47" s="130"/>
      <c r="AN47" s="141"/>
      <c r="AO47" s="207"/>
      <c r="AP47" s="134"/>
      <c r="AQ47" s="134"/>
      <c r="AR47" s="134"/>
      <c r="AS47" s="134"/>
      <c r="AT47" s="134"/>
      <c r="AU47" s="134"/>
      <c r="AV47" s="208"/>
      <c r="AW47" s="204"/>
      <c r="AX47" s="134"/>
      <c r="AY47" s="134"/>
      <c r="AZ47" s="208"/>
      <c r="BA47" s="207"/>
      <c r="BB47" s="134"/>
      <c r="BC47" s="134"/>
      <c r="BD47" s="208"/>
    </row>
    <row r="48" spans="1:56" s="20" customFormat="1" ht="77.55" customHeight="1" x14ac:dyDescent="0.25">
      <c r="A48" s="247"/>
      <c r="B48" s="229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31"/>
      <c r="S48" s="577" t="s">
        <v>188</v>
      </c>
      <c r="T48" s="578"/>
      <c r="U48" s="579"/>
      <c r="V48" s="261"/>
      <c r="W48" s="590" t="s">
        <v>88</v>
      </c>
      <c r="X48" s="591"/>
      <c r="Y48" s="591"/>
      <c r="Z48" s="591"/>
      <c r="AA48" s="591"/>
      <c r="AB48" s="591"/>
      <c r="AC48" s="592"/>
      <c r="AD48" s="142">
        <v>4.5</v>
      </c>
      <c r="AE48" s="143">
        <f t="shared" ref="AE48:AE50" si="10">AD48*30</f>
        <v>135</v>
      </c>
      <c r="AF48" s="142">
        <f>SUM(AG48:AL48)</f>
        <v>63</v>
      </c>
      <c r="AG48" s="118">
        <v>36</v>
      </c>
      <c r="AH48" s="118"/>
      <c r="AI48" s="118"/>
      <c r="AJ48" s="118"/>
      <c r="AK48" s="118">
        <v>27</v>
      </c>
      <c r="AL48" s="118"/>
      <c r="AM48" s="118"/>
      <c r="AN48" s="119">
        <f t="shared" ref="AN48:AN50" si="11">AE48-AF48</f>
        <v>72</v>
      </c>
      <c r="AO48" s="209">
        <v>2</v>
      </c>
      <c r="AP48" s="120"/>
      <c r="AQ48" s="120">
        <v>2</v>
      </c>
      <c r="AR48" s="120"/>
      <c r="AS48" s="120"/>
      <c r="AT48" s="120"/>
      <c r="AU48" s="120"/>
      <c r="AV48" s="121"/>
      <c r="AW48" s="122"/>
      <c r="AX48" s="120"/>
      <c r="AY48" s="120"/>
      <c r="AZ48" s="121"/>
      <c r="BA48" s="209">
        <f>SUM(BB48:BD48)</f>
        <v>3.5</v>
      </c>
      <c r="BB48" s="120">
        <v>2</v>
      </c>
      <c r="BC48" s="120"/>
      <c r="BD48" s="121">
        <v>1.5</v>
      </c>
    </row>
    <row r="49" spans="1:56" s="20" customFormat="1" ht="94.05" customHeight="1" x14ac:dyDescent="0.25">
      <c r="A49" s="247"/>
      <c r="B49" s="229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31"/>
      <c r="S49" s="563" t="s">
        <v>189</v>
      </c>
      <c r="T49" s="572"/>
      <c r="U49" s="573"/>
      <c r="V49" s="259"/>
      <c r="W49" s="590" t="s">
        <v>88</v>
      </c>
      <c r="X49" s="591"/>
      <c r="Y49" s="591"/>
      <c r="Z49" s="591"/>
      <c r="AA49" s="591"/>
      <c r="AB49" s="591"/>
      <c r="AC49" s="592"/>
      <c r="AD49" s="142">
        <v>4.5</v>
      </c>
      <c r="AE49" s="143">
        <f t="shared" si="10"/>
        <v>135</v>
      </c>
      <c r="AF49" s="142">
        <f>SUM(AG49:AL49)</f>
        <v>63</v>
      </c>
      <c r="AG49" s="118">
        <v>36</v>
      </c>
      <c r="AH49" s="118"/>
      <c r="AI49" s="118"/>
      <c r="AJ49" s="118"/>
      <c r="AK49" s="118">
        <v>27</v>
      </c>
      <c r="AL49" s="118"/>
      <c r="AM49" s="118"/>
      <c r="AN49" s="119">
        <f t="shared" si="11"/>
        <v>72</v>
      </c>
      <c r="AO49" s="209">
        <v>2</v>
      </c>
      <c r="AP49" s="120"/>
      <c r="AQ49" s="120">
        <v>2</v>
      </c>
      <c r="AR49" s="120"/>
      <c r="AS49" s="120"/>
      <c r="AT49" s="120"/>
      <c r="AU49" s="120"/>
      <c r="AV49" s="121"/>
      <c r="AW49" s="122"/>
      <c r="AX49" s="120"/>
      <c r="AY49" s="120"/>
      <c r="AZ49" s="121"/>
      <c r="BA49" s="209">
        <f>SUM(BB49:BD49)</f>
        <v>3.5</v>
      </c>
      <c r="BB49" s="120">
        <v>2</v>
      </c>
      <c r="BC49" s="120"/>
      <c r="BD49" s="121">
        <v>1.5</v>
      </c>
    </row>
    <row r="50" spans="1:56" s="20" customFormat="1" ht="74.55" customHeight="1" thickBot="1" x14ac:dyDescent="0.3">
      <c r="A50" s="257"/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1"/>
      <c r="S50" s="569" t="s">
        <v>206</v>
      </c>
      <c r="T50" s="580"/>
      <c r="U50" s="581"/>
      <c r="V50" s="260"/>
      <c r="W50" s="587" t="s">
        <v>88</v>
      </c>
      <c r="X50" s="588"/>
      <c r="Y50" s="588"/>
      <c r="Z50" s="588"/>
      <c r="AA50" s="588"/>
      <c r="AB50" s="588"/>
      <c r="AC50" s="589"/>
      <c r="AD50" s="216">
        <v>4.5</v>
      </c>
      <c r="AE50" s="217">
        <f t="shared" si="10"/>
        <v>135</v>
      </c>
      <c r="AF50" s="216">
        <f>SUM(AG50:AL50)</f>
        <v>63</v>
      </c>
      <c r="AG50" s="136">
        <v>36</v>
      </c>
      <c r="AH50" s="136"/>
      <c r="AI50" s="136"/>
      <c r="AJ50" s="136"/>
      <c r="AK50" s="136">
        <v>27</v>
      </c>
      <c r="AL50" s="136"/>
      <c r="AM50" s="136"/>
      <c r="AN50" s="137">
        <f t="shared" si="11"/>
        <v>72</v>
      </c>
      <c r="AO50" s="220">
        <v>2</v>
      </c>
      <c r="AP50" s="127"/>
      <c r="AQ50" s="127">
        <v>2</v>
      </c>
      <c r="AR50" s="127"/>
      <c r="AS50" s="127"/>
      <c r="AT50" s="127"/>
      <c r="AU50" s="127"/>
      <c r="AV50" s="128"/>
      <c r="AW50" s="129"/>
      <c r="AX50" s="127"/>
      <c r="AY50" s="127"/>
      <c r="AZ50" s="128"/>
      <c r="BA50" s="220">
        <f>SUM(BB50:BD50)</f>
        <v>3.5</v>
      </c>
      <c r="BB50" s="127">
        <v>2</v>
      </c>
      <c r="BC50" s="127"/>
      <c r="BD50" s="128">
        <v>1.5</v>
      </c>
    </row>
    <row r="51" spans="1:56" s="20" customFormat="1" ht="49.8" customHeight="1" thickBot="1" x14ac:dyDescent="0.3">
      <c r="A51" s="514">
        <v>17</v>
      </c>
      <c r="B51" s="228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30"/>
      <c r="S51" s="582" t="s">
        <v>96</v>
      </c>
      <c r="T51" s="781"/>
      <c r="U51" s="781"/>
      <c r="V51" s="252"/>
      <c r="W51" s="782"/>
      <c r="X51" s="779"/>
      <c r="Y51" s="779"/>
      <c r="Z51" s="779"/>
      <c r="AA51" s="779"/>
      <c r="AB51" s="779"/>
      <c r="AC51" s="780"/>
      <c r="AD51" s="139"/>
      <c r="AE51" s="132"/>
      <c r="AF51" s="139"/>
      <c r="AG51" s="130"/>
      <c r="AH51" s="130"/>
      <c r="AI51" s="130"/>
      <c r="AJ51" s="130"/>
      <c r="AK51" s="130"/>
      <c r="AL51" s="130"/>
      <c r="AM51" s="130"/>
      <c r="AN51" s="141"/>
      <c r="AO51" s="207"/>
      <c r="AP51" s="134"/>
      <c r="AQ51" s="134"/>
      <c r="AR51" s="134"/>
      <c r="AS51" s="134"/>
      <c r="AT51" s="134"/>
      <c r="AU51" s="134"/>
      <c r="AV51" s="208"/>
      <c r="AW51" s="204"/>
      <c r="AX51" s="134"/>
      <c r="AY51" s="134"/>
      <c r="AZ51" s="208"/>
      <c r="BA51" s="207"/>
      <c r="BB51" s="134"/>
      <c r="BC51" s="134"/>
      <c r="BD51" s="208"/>
    </row>
    <row r="52" spans="1:56" s="20" customFormat="1" ht="77.400000000000006" customHeight="1" x14ac:dyDescent="0.25">
      <c r="A52" s="566"/>
      <c r="B52" s="229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31"/>
      <c r="S52" s="577" t="s">
        <v>190</v>
      </c>
      <c r="T52" s="578"/>
      <c r="U52" s="579"/>
      <c r="V52" s="251"/>
      <c r="W52" s="590" t="s">
        <v>88</v>
      </c>
      <c r="X52" s="591"/>
      <c r="Y52" s="591"/>
      <c r="Z52" s="591"/>
      <c r="AA52" s="591"/>
      <c r="AB52" s="591"/>
      <c r="AC52" s="592"/>
      <c r="AD52" s="142">
        <v>5</v>
      </c>
      <c r="AE52" s="143">
        <f t="shared" ref="AE52:AE54" si="12">AD52*30</f>
        <v>150</v>
      </c>
      <c r="AF52" s="142">
        <f>SUM(AG52:AL52)</f>
        <v>63</v>
      </c>
      <c r="AG52" s="118">
        <v>36</v>
      </c>
      <c r="AH52" s="118"/>
      <c r="AI52" s="118"/>
      <c r="AJ52" s="118"/>
      <c r="AK52" s="118">
        <v>27</v>
      </c>
      <c r="AL52" s="118"/>
      <c r="AM52" s="118"/>
      <c r="AN52" s="119">
        <f t="shared" ref="AN52:AN54" si="13">AE52-AF52</f>
        <v>87</v>
      </c>
      <c r="AO52" s="209">
        <v>2</v>
      </c>
      <c r="AP52" s="120"/>
      <c r="AQ52" s="120">
        <v>2</v>
      </c>
      <c r="AR52" s="120"/>
      <c r="AS52" s="120"/>
      <c r="AT52" s="120"/>
      <c r="AU52" s="120"/>
      <c r="AV52" s="121"/>
      <c r="AW52" s="122"/>
      <c r="AX52" s="120"/>
      <c r="AY52" s="120"/>
      <c r="AZ52" s="121"/>
      <c r="BA52" s="209">
        <f>SUM(BB52:BD52)</f>
        <v>3.5</v>
      </c>
      <c r="BB52" s="120">
        <v>2</v>
      </c>
      <c r="BC52" s="120"/>
      <c r="BD52" s="121">
        <v>1.5</v>
      </c>
    </row>
    <row r="53" spans="1:56" s="20" customFormat="1" ht="85.5" customHeight="1" x14ac:dyDescent="0.25">
      <c r="A53" s="567"/>
      <c r="B53" s="229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31"/>
      <c r="S53" s="563" t="s">
        <v>207</v>
      </c>
      <c r="T53" s="572"/>
      <c r="U53" s="573"/>
      <c r="V53" s="250"/>
      <c r="W53" s="590" t="s">
        <v>88</v>
      </c>
      <c r="X53" s="591"/>
      <c r="Y53" s="591"/>
      <c r="Z53" s="591"/>
      <c r="AA53" s="591"/>
      <c r="AB53" s="591"/>
      <c r="AC53" s="592"/>
      <c r="AD53" s="142">
        <v>5</v>
      </c>
      <c r="AE53" s="143">
        <f t="shared" si="12"/>
        <v>150</v>
      </c>
      <c r="AF53" s="142">
        <f>SUM(AG53:AL53)</f>
        <v>63</v>
      </c>
      <c r="AG53" s="118">
        <v>36</v>
      </c>
      <c r="AH53" s="118"/>
      <c r="AI53" s="118"/>
      <c r="AJ53" s="118"/>
      <c r="AK53" s="118">
        <v>27</v>
      </c>
      <c r="AL53" s="118"/>
      <c r="AM53" s="118"/>
      <c r="AN53" s="119">
        <f t="shared" si="13"/>
        <v>87</v>
      </c>
      <c r="AO53" s="209">
        <v>2</v>
      </c>
      <c r="AP53" s="120"/>
      <c r="AQ53" s="120">
        <v>2</v>
      </c>
      <c r="AR53" s="120"/>
      <c r="AS53" s="120"/>
      <c r="AT53" s="120"/>
      <c r="AU53" s="120"/>
      <c r="AV53" s="121"/>
      <c r="AW53" s="122"/>
      <c r="AX53" s="120"/>
      <c r="AY53" s="120"/>
      <c r="AZ53" s="121"/>
      <c r="BA53" s="209">
        <f>SUM(BB53:BD53)</f>
        <v>3.5</v>
      </c>
      <c r="BB53" s="120">
        <v>2</v>
      </c>
      <c r="BC53" s="120"/>
      <c r="BD53" s="121">
        <v>1.5</v>
      </c>
    </row>
    <row r="54" spans="1:56" s="20" customFormat="1" ht="78.599999999999994" customHeight="1" thickBot="1" x14ac:dyDescent="0.3">
      <c r="A54" s="568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1"/>
      <c r="S54" s="569" t="s">
        <v>191</v>
      </c>
      <c r="T54" s="570"/>
      <c r="U54" s="571"/>
      <c r="V54" s="258"/>
      <c r="W54" s="587" t="s">
        <v>88</v>
      </c>
      <c r="X54" s="588"/>
      <c r="Y54" s="588"/>
      <c r="Z54" s="588"/>
      <c r="AA54" s="588"/>
      <c r="AB54" s="588"/>
      <c r="AC54" s="589"/>
      <c r="AD54" s="216">
        <v>5</v>
      </c>
      <c r="AE54" s="217">
        <f t="shared" si="12"/>
        <v>150</v>
      </c>
      <c r="AF54" s="216">
        <f>SUM(AG54:AL54)</f>
        <v>63</v>
      </c>
      <c r="AG54" s="136">
        <v>36</v>
      </c>
      <c r="AH54" s="136"/>
      <c r="AI54" s="136"/>
      <c r="AJ54" s="136"/>
      <c r="AK54" s="136">
        <v>27</v>
      </c>
      <c r="AL54" s="136"/>
      <c r="AM54" s="136"/>
      <c r="AN54" s="137">
        <f t="shared" si="13"/>
        <v>87</v>
      </c>
      <c r="AO54" s="220">
        <v>2</v>
      </c>
      <c r="AP54" s="127"/>
      <c r="AQ54" s="127">
        <v>2</v>
      </c>
      <c r="AR54" s="127"/>
      <c r="AS54" s="127"/>
      <c r="AT54" s="127"/>
      <c r="AU54" s="127"/>
      <c r="AV54" s="128"/>
      <c r="AW54" s="129"/>
      <c r="AX54" s="127"/>
      <c r="AY54" s="127"/>
      <c r="AZ54" s="128"/>
      <c r="BA54" s="220">
        <f>SUM(BB54:BD54)</f>
        <v>3.5</v>
      </c>
      <c r="BB54" s="127">
        <v>2</v>
      </c>
      <c r="BC54" s="127"/>
      <c r="BD54" s="128">
        <v>1.5</v>
      </c>
    </row>
    <row r="55" spans="1:56" s="20" customFormat="1" ht="52.5" customHeight="1" thickBot="1" x14ac:dyDescent="0.3">
      <c r="A55" s="514">
        <v>18</v>
      </c>
      <c r="B55" s="228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30"/>
      <c r="S55" s="582" t="s">
        <v>98</v>
      </c>
      <c r="T55" s="781"/>
      <c r="U55" s="781"/>
      <c r="V55" s="252"/>
      <c r="W55" s="782"/>
      <c r="X55" s="779"/>
      <c r="Y55" s="779"/>
      <c r="Z55" s="779"/>
      <c r="AA55" s="779"/>
      <c r="AB55" s="779"/>
      <c r="AC55" s="780"/>
      <c r="AD55" s="139"/>
      <c r="AE55" s="132"/>
      <c r="AF55" s="139"/>
      <c r="AG55" s="130"/>
      <c r="AH55" s="130"/>
      <c r="AI55" s="130"/>
      <c r="AJ55" s="130"/>
      <c r="AK55" s="130"/>
      <c r="AL55" s="130"/>
      <c r="AM55" s="130"/>
      <c r="AN55" s="141"/>
      <c r="AO55" s="207"/>
      <c r="AP55" s="134"/>
      <c r="AQ55" s="134"/>
      <c r="AR55" s="134"/>
      <c r="AS55" s="134"/>
      <c r="AT55" s="134"/>
      <c r="AU55" s="134"/>
      <c r="AV55" s="208"/>
      <c r="AW55" s="204"/>
      <c r="AX55" s="134"/>
      <c r="AY55" s="134"/>
      <c r="AZ55" s="208"/>
      <c r="BA55" s="207"/>
      <c r="BB55" s="134"/>
      <c r="BC55" s="134"/>
      <c r="BD55" s="208"/>
    </row>
    <row r="56" spans="1:56" s="20" customFormat="1" ht="66.45" customHeight="1" x14ac:dyDescent="0.25">
      <c r="A56" s="566"/>
      <c r="B56" s="229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31"/>
      <c r="S56" s="577" t="s">
        <v>97</v>
      </c>
      <c r="T56" s="578"/>
      <c r="U56" s="579"/>
      <c r="V56" s="251"/>
      <c r="W56" s="590" t="s">
        <v>88</v>
      </c>
      <c r="X56" s="591"/>
      <c r="Y56" s="591"/>
      <c r="Z56" s="591"/>
      <c r="AA56" s="591"/>
      <c r="AB56" s="591"/>
      <c r="AC56" s="592"/>
      <c r="AD56" s="142">
        <v>4</v>
      </c>
      <c r="AE56" s="143">
        <f>AD56*30</f>
        <v>120</v>
      </c>
      <c r="AF56" s="142">
        <f>SUM(AG56:AL56)</f>
        <v>63</v>
      </c>
      <c r="AG56" s="118">
        <v>36</v>
      </c>
      <c r="AH56" s="118"/>
      <c r="AI56" s="118"/>
      <c r="AJ56" s="118"/>
      <c r="AK56" s="118">
        <v>27</v>
      </c>
      <c r="AL56" s="118"/>
      <c r="AM56" s="118"/>
      <c r="AN56" s="119">
        <f>AE56-AF56</f>
        <v>57</v>
      </c>
      <c r="AO56" s="209"/>
      <c r="AP56" s="120">
        <v>2</v>
      </c>
      <c r="AQ56" s="120">
        <v>2</v>
      </c>
      <c r="AR56" s="120"/>
      <c r="AS56" s="120"/>
      <c r="AT56" s="120"/>
      <c r="AU56" s="120"/>
      <c r="AV56" s="121"/>
      <c r="AW56" s="122"/>
      <c r="AX56" s="120"/>
      <c r="AY56" s="120"/>
      <c r="AZ56" s="121"/>
      <c r="BA56" s="209">
        <f>SUM(BB56:BD56)</f>
        <v>3.5</v>
      </c>
      <c r="BB56" s="120">
        <v>2</v>
      </c>
      <c r="BC56" s="120"/>
      <c r="BD56" s="121">
        <v>1.5</v>
      </c>
    </row>
    <row r="57" spans="1:56" s="20" customFormat="1" ht="69.45" customHeight="1" x14ac:dyDescent="0.25">
      <c r="A57" s="567"/>
      <c r="B57" s="229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31"/>
      <c r="S57" s="563" t="s">
        <v>192</v>
      </c>
      <c r="T57" s="572"/>
      <c r="U57" s="573"/>
      <c r="V57" s="250"/>
      <c r="W57" s="590" t="s">
        <v>88</v>
      </c>
      <c r="X57" s="591"/>
      <c r="Y57" s="591"/>
      <c r="Z57" s="591"/>
      <c r="AA57" s="591"/>
      <c r="AB57" s="591"/>
      <c r="AC57" s="592"/>
      <c r="AD57" s="142">
        <v>4</v>
      </c>
      <c r="AE57" s="143">
        <f>AD57*30</f>
        <v>120</v>
      </c>
      <c r="AF57" s="142">
        <f>SUM(AG57:AL57)</f>
        <v>63</v>
      </c>
      <c r="AG57" s="118">
        <v>36</v>
      </c>
      <c r="AH57" s="118"/>
      <c r="AI57" s="118"/>
      <c r="AJ57" s="118"/>
      <c r="AK57" s="118">
        <v>27</v>
      </c>
      <c r="AL57" s="118"/>
      <c r="AM57" s="118"/>
      <c r="AN57" s="119">
        <f>AE57-AF57</f>
        <v>57</v>
      </c>
      <c r="AO57" s="209"/>
      <c r="AP57" s="120">
        <v>2</v>
      </c>
      <c r="AQ57" s="120">
        <v>2</v>
      </c>
      <c r="AR57" s="120"/>
      <c r="AS57" s="120"/>
      <c r="AT57" s="120"/>
      <c r="AU57" s="120"/>
      <c r="AV57" s="121"/>
      <c r="AW57" s="122"/>
      <c r="AX57" s="120"/>
      <c r="AY57" s="120"/>
      <c r="AZ57" s="121"/>
      <c r="BA57" s="209">
        <f>SUM(BB57:BD57)</f>
        <v>3.5</v>
      </c>
      <c r="BB57" s="120">
        <v>2</v>
      </c>
      <c r="BC57" s="120"/>
      <c r="BD57" s="121">
        <v>1.5</v>
      </c>
    </row>
    <row r="58" spans="1:56" s="20" customFormat="1" ht="97.5" customHeight="1" thickBot="1" x14ac:dyDescent="0.3">
      <c r="A58" s="568"/>
      <c r="B58" s="239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1"/>
      <c r="S58" s="569" t="s">
        <v>193</v>
      </c>
      <c r="T58" s="580"/>
      <c r="U58" s="581"/>
      <c r="V58" s="258"/>
      <c r="W58" s="587" t="s">
        <v>88</v>
      </c>
      <c r="X58" s="588"/>
      <c r="Y58" s="588"/>
      <c r="Z58" s="588"/>
      <c r="AA58" s="588"/>
      <c r="AB58" s="588"/>
      <c r="AC58" s="589"/>
      <c r="AD58" s="216">
        <v>4</v>
      </c>
      <c r="AE58" s="217">
        <f>AD58*30</f>
        <v>120</v>
      </c>
      <c r="AF58" s="216">
        <f>SUM(AG58:AL58)</f>
        <v>63</v>
      </c>
      <c r="AG58" s="136">
        <v>36</v>
      </c>
      <c r="AH58" s="136"/>
      <c r="AI58" s="136"/>
      <c r="AJ58" s="136"/>
      <c r="AK58" s="136">
        <v>27</v>
      </c>
      <c r="AL58" s="136"/>
      <c r="AM58" s="136"/>
      <c r="AN58" s="137">
        <f>AE58-AF58</f>
        <v>57</v>
      </c>
      <c r="AO58" s="220"/>
      <c r="AP58" s="127">
        <v>2</v>
      </c>
      <c r="AQ58" s="127">
        <v>2</v>
      </c>
      <c r="AR58" s="127"/>
      <c r="AS58" s="127"/>
      <c r="AT58" s="127"/>
      <c r="AU58" s="127"/>
      <c r="AV58" s="128"/>
      <c r="AW58" s="129"/>
      <c r="AX58" s="127"/>
      <c r="AY58" s="127"/>
      <c r="AZ58" s="128"/>
      <c r="BA58" s="220">
        <f>SUM(BB58:BD58)</f>
        <v>3.5</v>
      </c>
      <c r="BB58" s="127">
        <v>2</v>
      </c>
      <c r="BC58" s="127"/>
      <c r="BD58" s="128">
        <v>1.5</v>
      </c>
    </row>
    <row r="59" spans="1:56" s="20" customFormat="1" ht="51" customHeight="1" thickBot="1" x14ac:dyDescent="0.3">
      <c r="A59" s="514">
        <v>19</v>
      </c>
      <c r="B59" s="228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30"/>
      <c r="S59" s="582" t="s">
        <v>99</v>
      </c>
      <c r="T59" s="583"/>
      <c r="U59" s="583"/>
      <c r="V59" s="252"/>
      <c r="W59" s="778"/>
      <c r="X59" s="779"/>
      <c r="Y59" s="779"/>
      <c r="Z59" s="779"/>
      <c r="AA59" s="779"/>
      <c r="AB59" s="779"/>
      <c r="AC59" s="780"/>
      <c r="AD59" s="139"/>
      <c r="AE59" s="132"/>
      <c r="AF59" s="133"/>
      <c r="AG59" s="130"/>
      <c r="AH59" s="130"/>
      <c r="AI59" s="130"/>
      <c r="AJ59" s="130"/>
      <c r="AK59" s="130"/>
      <c r="AL59" s="130"/>
      <c r="AM59" s="130"/>
      <c r="AN59" s="141"/>
      <c r="AO59" s="207"/>
      <c r="AP59" s="134"/>
      <c r="AQ59" s="134"/>
      <c r="AR59" s="134"/>
      <c r="AS59" s="134"/>
      <c r="AT59" s="134"/>
      <c r="AU59" s="134"/>
      <c r="AV59" s="208"/>
      <c r="AW59" s="204"/>
      <c r="AX59" s="134"/>
      <c r="AY59" s="134"/>
      <c r="AZ59" s="208"/>
      <c r="BA59" s="207"/>
      <c r="BB59" s="134"/>
      <c r="BC59" s="134"/>
      <c r="BD59" s="208"/>
    </row>
    <row r="60" spans="1:56" s="20" customFormat="1" ht="86.55" customHeight="1" x14ac:dyDescent="0.25">
      <c r="A60" s="566"/>
      <c r="B60" s="229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31"/>
      <c r="S60" s="574" t="s">
        <v>194</v>
      </c>
      <c r="T60" s="575"/>
      <c r="U60" s="576"/>
      <c r="V60" s="249"/>
      <c r="W60" s="590" t="s">
        <v>88</v>
      </c>
      <c r="X60" s="591"/>
      <c r="Y60" s="591"/>
      <c r="Z60" s="591"/>
      <c r="AA60" s="591"/>
      <c r="AB60" s="591"/>
      <c r="AC60" s="592"/>
      <c r="AD60" s="142">
        <v>4</v>
      </c>
      <c r="AE60" s="143">
        <f>AD60*30</f>
        <v>120</v>
      </c>
      <c r="AF60" s="117">
        <f>SUM(AG60:AL60)</f>
        <v>54</v>
      </c>
      <c r="AG60" s="118">
        <v>36</v>
      </c>
      <c r="AH60" s="118"/>
      <c r="AI60" s="118"/>
      <c r="AJ60" s="118"/>
      <c r="AK60" s="118">
        <v>18</v>
      </c>
      <c r="AL60" s="118"/>
      <c r="AM60" s="118"/>
      <c r="AN60" s="119">
        <f>AE60-AF60</f>
        <v>66</v>
      </c>
      <c r="AO60" s="209"/>
      <c r="AP60" s="120">
        <v>2</v>
      </c>
      <c r="AQ60" s="120">
        <v>2</v>
      </c>
      <c r="AR60" s="120"/>
      <c r="AS60" s="120"/>
      <c r="AT60" s="120"/>
      <c r="AU60" s="120"/>
      <c r="AV60" s="121"/>
      <c r="AW60" s="122"/>
      <c r="AX60" s="120"/>
      <c r="AY60" s="120"/>
      <c r="AZ60" s="121"/>
      <c r="BA60" s="209">
        <f>SUM(BB60:BD60)</f>
        <v>3</v>
      </c>
      <c r="BB60" s="120">
        <v>2</v>
      </c>
      <c r="BC60" s="120"/>
      <c r="BD60" s="121">
        <v>1</v>
      </c>
    </row>
    <row r="61" spans="1:56" s="20" customFormat="1" ht="79.05" customHeight="1" x14ac:dyDescent="0.25">
      <c r="A61" s="567"/>
      <c r="B61" s="229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31"/>
      <c r="S61" s="563" t="s">
        <v>195</v>
      </c>
      <c r="T61" s="572"/>
      <c r="U61" s="573"/>
      <c r="V61" s="250"/>
      <c r="W61" s="590" t="s">
        <v>88</v>
      </c>
      <c r="X61" s="591"/>
      <c r="Y61" s="591"/>
      <c r="Z61" s="591"/>
      <c r="AA61" s="591"/>
      <c r="AB61" s="591"/>
      <c r="AC61" s="592"/>
      <c r="AD61" s="142">
        <v>4</v>
      </c>
      <c r="AE61" s="143">
        <f>AD61*30</f>
        <v>120</v>
      </c>
      <c r="AF61" s="117">
        <f>SUM(AG61:AL61)</f>
        <v>54</v>
      </c>
      <c r="AG61" s="118">
        <v>36</v>
      </c>
      <c r="AH61" s="118"/>
      <c r="AI61" s="118"/>
      <c r="AJ61" s="118"/>
      <c r="AK61" s="118">
        <v>18</v>
      </c>
      <c r="AL61" s="118"/>
      <c r="AM61" s="118"/>
      <c r="AN61" s="119">
        <f>AE61-AF61</f>
        <v>66</v>
      </c>
      <c r="AO61" s="209"/>
      <c r="AP61" s="120">
        <v>2</v>
      </c>
      <c r="AQ61" s="120">
        <v>2</v>
      </c>
      <c r="AR61" s="120"/>
      <c r="AS61" s="120"/>
      <c r="AT61" s="120"/>
      <c r="AU61" s="120"/>
      <c r="AV61" s="121"/>
      <c r="AW61" s="122"/>
      <c r="AX61" s="120"/>
      <c r="AY61" s="120"/>
      <c r="AZ61" s="121"/>
      <c r="BA61" s="209">
        <f>SUM(BB61:BD61)</f>
        <v>3</v>
      </c>
      <c r="BB61" s="120">
        <v>2</v>
      </c>
      <c r="BC61" s="120"/>
      <c r="BD61" s="121">
        <v>1</v>
      </c>
    </row>
    <row r="62" spans="1:56" s="20" customFormat="1" ht="94.5" customHeight="1" thickBot="1" x14ac:dyDescent="0.3">
      <c r="A62" s="568"/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1"/>
      <c r="S62" s="569" t="s">
        <v>196</v>
      </c>
      <c r="T62" s="570"/>
      <c r="U62" s="571"/>
      <c r="V62" s="258"/>
      <c r="W62" s="587" t="s">
        <v>88</v>
      </c>
      <c r="X62" s="588"/>
      <c r="Y62" s="588"/>
      <c r="Z62" s="588"/>
      <c r="AA62" s="588"/>
      <c r="AB62" s="588"/>
      <c r="AC62" s="589"/>
      <c r="AD62" s="144">
        <v>4</v>
      </c>
      <c r="AE62" s="148">
        <f>AD62*30</f>
        <v>120</v>
      </c>
      <c r="AF62" s="135">
        <f>SUM(AG62:AL62)</f>
        <v>54</v>
      </c>
      <c r="AG62" s="136">
        <v>36</v>
      </c>
      <c r="AH62" s="136"/>
      <c r="AI62" s="136"/>
      <c r="AJ62" s="136"/>
      <c r="AK62" s="136">
        <v>18</v>
      </c>
      <c r="AL62" s="136"/>
      <c r="AM62" s="136"/>
      <c r="AN62" s="137">
        <f>AE62-AF62</f>
        <v>66</v>
      </c>
      <c r="AO62" s="220"/>
      <c r="AP62" s="127">
        <v>2</v>
      </c>
      <c r="AQ62" s="127">
        <v>2</v>
      </c>
      <c r="AR62" s="127"/>
      <c r="AS62" s="127"/>
      <c r="AT62" s="127"/>
      <c r="AU62" s="127"/>
      <c r="AV62" s="128"/>
      <c r="AW62" s="129"/>
      <c r="AX62" s="127"/>
      <c r="AY62" s="127"/>
      <c r="AZ62" s="128"/>
      <c r="BA62" s="220">
        <f>SUM(BB62:BD62)</f>
        <v>3</v>
      </c>
      <c r="BB62" s="127">
        <v>2</v>
      </c>
      <c r="BC62" s="127"/>
      <c r="BD62" s="128">
        <v>1</v>
      </c>
    </row>
    <row r="63" spans="1:56" s="21" customFormat="1" ht="50.1" customHeight="1" thickBot="1" x14ac:dyDescent="0.3">
      <c r="A63" s="615" t="s">
        <v>74</v>
      </c>
      <c r="B63" s="616"/>
      <c r="C63" s="616"/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7"/>
      <c r="AD63" s="281">
        <f>AD44+AD48+AD52+AD56+AD60</f>
        <v>22.5</v>
      </c>
      <c r="AE63" s="271">
        <f>AE44+AE48+AE52+AE56+AE60</f>
        <v>675</v>
      </c>
      <c r="AF63" s="272">
        <f>AF44+AF48+AF52+AF56+AF60</f>
        <v>306</v>
      </c>
      <c r="AG63" s="274">
        <f>AG44+AG48+AG52+AG56+AG60</f>
        <v>180</v>
      </c>
      <c r="AH63" s="274"/>
      <c r="AI63" s="274"/>
      <c r="AJ63" s="274"/>
      <c r="AK63" s="274">
        <f>AK44+AK48+AK52+AK56+AK60</f>
        <v>126</v>
      </c>
      <c r="AL63" s="274"/>
      <c r="AM63" s="274"/>
      <c r="AN63" s="331">
        <f>AN44+AN48+AN52+AN56+AN60</f>
        <v>369</v>
      </c>
      <c r="AO63" s="286">
        <f>COUNTIF(AO44:AO62,"1")/3+COUNTIF(AO44:AO62,"2")/3+COUNTIF(AO44:AO62,"3")/3</f>
        <v>3</v>
      </c>
      <c r="AP63" s="287">
        <f>COUNTIF(AP44:AP62,"1")/3+COUNTIF(AP44:AP62,"2")/3+COUNTIF(AP44:AP62,"3")/3</f>
        <v>2</v>
      </c>
      <c r="AQ63" s="287">
        <f>COUNTIF(AQ44:AQ62,"1")/3+COUNTIF(AQ44:AQ62,"2")/3+COUNTIF(AQ44:AQ62,"3")/3</f>
        <v>5</v>
      </c>
      <c r="AR63" s="287"/>
      <c r="AS63" s="287"/>
      <c r="AT63" s="289">
        <f>COUNTIF(AT44:AT62,"1")/3+COUNTIF(AT44:AT62,"2")/3+COUNTIF(AT44:AT62,"3")/3</f>
        <v>0</v>
      </c>
      <c r="AU63" s="287"/>
      <c r="AV63" s="290"/>
      <c r="AW63" s="332"/>
      <c r="AX63" s="279"/>
      <c r="AY63" s="279"/>
      <c r="AZ63" s="277"/>
      <c r="BA63" s="280">
        <f>BA44+BA48+BA52+BA56+BA60</f>
        <v>17</v>
      </c>
      <c r="BB63" s="274">
        <f>BB44+BB48+BB52+BB56+BB60</f>
        <v>10</v>
      </c>
      <c r="BC63" s="276"/>
      <c r="BD63" s="271">
        <f>BD44+BD48+BD52+BD56+BD60</f>
        <v>7</v>
      </c>
    </row>
    <row r="64" spans="1:56" s="21" customFormat="1" ht="50.1" customHeight="1" thickBot="1" x14ac:dyDescent="0.3">
      <c r="A64" s="615" t="s">
        <v>76</v>
      </c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8"/>
      <c r="AD64" s="281">
        <f>AD63</f>
        <v>22.5</v>
      </c>
      <c r="AE64" s="271">
        <f t="shared" ref="AE64:BD64" si="14">AE63</f>
        <v>675</v>
      </c>
      <c r="AF64" s="272">
        <f t="shared" si="14"/>
        <v>306</v>
      </c>
      <c r="AG64" s="274">
        <f t="shared" si="14"/>
        <v>180</v>
      </c>
      <c r="AH64" s="274"/>
      <c r="AI64" s="274"/>
      <c r="AJ64" s="274"/>
      <c r="AK64" s="274">
        <f t="shared" si="14"/>
        <v>126</v>
      </c>
      <c r="AL64" s="274"/>
      <c r="AM64" s="274"/>
      <c r="AN64" s="331">
        <f t="shared" si="14"/>
        <v>369</v>
      </c>
      <c r="AO64" s="286">
        <f t="shared" si="14"/>
        <v>3</v>
      </c>
      <c r="AP64" s="287">
        <f t="shared" si="14"/>
        <v>2</v>
      </c>
      <c r="AQ64" s="287">
        <f t="shared" si="14"/>
        <v>5</v>
      </c>
      <c r="AR64" s="287"/>
      <c r="AS64" s="287"/>
      <c r="AT64" s="289">
        <f t="shared" si="14"/>
        <v>0</v>
      </c>
      <c r="AU64" s="287"/>
      <c r="AV64" s="290"/>
      <c r="AW64" s="332"/>
      <c r="AX64" s="279"/>
      <c r="AY64" s="279"/>
      <c r="AZ64" s="277"/>
      <c r="BA64" s="275">
        <f t="shared" si="14"/>
        <v>17</v>
      </c>
      <c r="BB64" s="276">
        <f t="shared" si="14"/>
        <v>10</v>
      </c>
      <c r="BC64" s="276"/>
      <c r="BD64" s="277">
        <f t="shared" si="14"/>
        <v>7</v>
      </c>
    </row>
    <row r="65" spans="1:56" s="20" customFormat="1" ht="50.1" customHeight="1" thickBot="1" x14ac:dyDescent="0.3">
      <c r="A65" s="619" t="s">
        <v>75</v>
      </c>
      <c r="B65" s="620"/>
      <c r="C65" s="620"/>
      <c r="D65" s="620"/>
      <c r="E65" s="620"/>
      <c r="F65" s="620"/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621"/>
      <c r="AB65" s="621"/>
      <c r="AC65" s="622"/>
      <c r="AD65" s="282">
        <f>AD64+AD40</f>
        <v>60</v>
      </c>
      <c r="AE65" s="283">
        <f>AE64+AE40</f>
        <v>1800</v>
      </c>
      <c r="AF65" s="282">
        <f>AF64+AF40</f>
        <v>864</v>
      </c>
      <c r="AG65" s="284">
        <f>AG64+AG40</f>
        <v>468</v>
      </c>
      <c r="AH65" s="285"/>
      <c r="AI65" s="285">
        <f>AI64+AI40</f>
        <v>108</v>
      </c>
      <c r="AJ65" s="285"/>
      <c r="AK65" s="285">
        <f>AK64+AK40</f>
        <v>288</v>
      </c>
      <c r="AL65" s="285"/>
      <c r="AM65" s="285"/>
      <c r="AN65" s="335">
        <f>AN64+AN40</f>
        <v>936</v>
      </c>
      <c r="AO65" s="275">
        <f>AO64+AO40</f>
        <v>6</v>
      </c>
      <c r="AP65" s="276">
        <f t="shared" ref="AP65:AV65" si="15">AP64+AP40</f>
        <v>11</v>
      </c>
      <c r="AQ65" s="276">
        <f t="shared" si="15"/>
        <v>14</v>
      </c>
      <c r="AR65" s="278">
        <f t="shared" si="15"/>
        <v>0</v>
      </c>
      <c r="AS65" s="276">
        <f t="shared" si="15"/>
        <v>2</v>
      </c>
      <c r="AT65" s="278">
        <f t="shared" si="15"/>
        <v>0</v>
      </c>
      <c r="AU65" s="278">
        <f t="shared" si="15"/>
        <v>0</v>
      </c>
      <c r="AV65" s="277">
        <f t="shared" si="15"/>
        <v>2</v>
      </c>
      <c r="AW65" s="336">
        <f t="shared" ref="AW65:BD65" si="16">AW64+AW40</f>
        <v>24</v>
      </c>
      <c r="AX65" s="287">
        <f t="shared" si="16"/>
        <v>14</v>
      </c>
      <c r="AY65" s="287">
        <f t="shared" si="16"/>
        <v>5</v>
      </c>
      <c r="AZ65" s="290">
        <f t="shared" si="16"/>
        <v>5</v>
      </c>
      <c r="BA65" s="286">
        <f t="shared" si="16"/>
        <v>24</v>
      </c>
      <c r="BB65" s="287">
        <f t="shared" si="16"/>
        <v>11</v>
      </c>
      <c r="BC65" s="287">
        <f t="shared" si="16"/>
        <v>3</v>
      </c>
      <c r="BD65" s="290">
        <f t="shared" si="16"/>
        <v>7</v>
      </c>
    </row>
    <row r="66" spans="1:56" s="20" customFormat="1" ht="40.049999999999997" customHeight="1" x14ac:dyDescent="0.25">
      <c r="A66" s="62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624"/>
      <c r="U66" s="624"/>
      <c r="V66" s="80"/>
      <c r="W66" s="80"/>
      <c r="X66" s="79"/>
      <c r="Y66" s="79"/>
      <c r="Z66" s="79"/>
      <c r="AA66" s="625" t="s">
        <v>28</v>
      </c>
      <c r="AB66" s="626"/>
      <c r="AC66" s="627"/>
      <c r="AD66" s="610" t="s">
        <v>29</v>
      </c>
      <c r="AE66" s="611"/>
      <c r="AF66" s="611"/>
      <c r="AG66" s="611"/>
      <c r="AH66" s="611"/>
      <c r="AI66" s="611"/>
      <c r="AJ66" s="611"/>
      <c r="AK66" s="611"/>
      <c r="AL66" s="611"/>
      <c r="AM66" s="611"/>
      <c r="AN66" s="612"/>
      <c r="AO66" s="159">
        <f>AO65</f>
        <v>6</v>
      </c>
      <c r="AP66" s="160"/>
      <c r="AQ66" s="160"/>
      <c r="AR66" s="160"/>
      <c r="AS66" s="160"/>
      <c r="AT66" s="160"/>
      <c r="AU66" s="160"/>
      <c r="AV66" s="161"/>
      <c r="AW66" s="149">
        <f>COUNTIF(AO22:AO26,"1")+COUNTIF(AO29:AO35,"1")+COUNTIF(AO37:AO38,"1")+COUNTIF(AO44:AO62,"1")/3</f>
        <v>3</v>
      </c>
      <c r="AX66" s="150"/>
      <c r="AY66" s="150"/>
      <c r="AZ66" s="151"/>
      <c r="BA66" s="267">
        <f>COUNTIF(AO22:AO26,"2")+COUNTIF(AO29:AO35,"2")+COUNTIF(AO37:AO38,"2")+COUNTIF(AO44:AO62,"2")/3</f>
        <v>3</v>
      </c>
      <c r="BB66" s="262"/>
      <c r="BC66" s="262"/>
      <c r="BD66" s="263"/>
    </row>
    <row r="67" spans="1:56" s="20" customFormat="1" ht="40.049999999999997" customHeight="1" x14ac:dyDescent="0.25">
      <c r="A67" s="62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613"/>
      <c r="U67" s="613"/>
      <c r="V67" s="80"/>
      <c r="W67" s="80"/>
      <c r="X67" s="79"/>
      <c r="Y67" s="79"/>
      <c r="Z67" s="79"/>
      <c r="AA67" s="628"/>
      <c r="AB67" s="629"/>
      <c r="AC67" s="602"/>
      <c r="AD67" s="599" t="s">
        <v>30</v>
      </c>
      <c r="AE67" s="600"/>
      <c r="AF67" s="600"/>
      <c r="AG67" s="600"/>
      <c r="AH67" s="600"/>
      <c r="AI67" s="600"/>
      <c r="AJ67" s="600"/>
      <c r="AK67" s="600"/>
      <c r="AL67" s="600"/>
      <c r="AM67" s="601"/>
      <c r="AN67" s="602"/>
      <c r="AO67" s="152"/>
      <c r="AP67" s="156">
        <f>AP65</f>
        <v>11</v>
      </c>
      <c r="AQ67" s="104"/>
      <c r="AR67" s="104"/>
      <c r="AS67" s="104"/>
      <c r="AT67" s="104"/>
      <c r="AU67" s="104"/>
      <c r="AV67" s="105"/>
      <c r="AW67" s="152"/>
      <c r="AX67" s="104">
        <f>COUNTIF(AP22:AP26,"1")+COUNTIF(AP29:AP35,"1")+COUNTIF(AP37:AP38,"1")+COUNTIF(AP44:AP62,"1")/3</f>
        <v>6</v>
      </c>
      <c r="AY67" s="104"/>
      <c r="AZ67" s="105"/>
      <c r="BA67" s="268"/>
      <c r="BB67" s="104">
        <f>COUNTIF(AP22:AP26,"2")+COUNTIF(AP29:AP35,"2")+COUNTIF(AP37:AP38,"2")+COUNTIF(AP44:AP62,"2")/3</f>
        <v>5</v>
      </c>
      <c r="BC67" s="106"/>
      <c r="BD67" s="264"/>
    </row>
    <row r="68" spans="1:56" s="20" customFormat="1" ht="40.049999999999997" customHeight="1" x14ac:dyDescent="0.25">
      <c r="A68" s="62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613"/>
      <c r="U68" s="613"/>
      <c r="V68" s="80"/>
      <c r="W68" s="80"/>
      <c r="X68" s="79"/>
      <c r="Y68" s="79"/>
      <c r="Z68" s="79"/>
      <c r="AA68" s="628"/>
      <c r="AB68" s="629"/>
      <c r="AC68" s="602"/>
      <c r="AD68" s="599" t="s">
        <v>31</v>
      </c>
      <c r="AE68" s="600"/>
      <c r="AF68" s="600"/>
      <c r="AG68" s="600"/>
      <c r="AH68" s="600"/>
      <c r="AI68" s="600"/>
      <c r="AJ68" s="600"/>
      <c r="AK68" s="600"/>
      <c r="AL68" s="600"/>
      <c r="AM68" s="601"/>
      <c r="AN68" s="602"/>
      <c r="AO68" s="152"/>
      <c r="AP68" s="104"/>
      <c r="AQ68" s="156">
        <f>AQ65</f>
        <v>14</v>
      </c>
      <c r="AR68" s="104"/>
      <c r="AS68" s="104"/>
      <c r="AT68" s="104"/>
      <c r="AU68" s="104"/>
      <c r="AV68" s="105"/>
      <c r="AW68" s="152"/>
      <c r="AX68" s="104"/>
      <c r="AY68" s="104">
        <f>COUNTIF(AQ22:AQ26,"1")+COUNTIF(AQ29:AQ35,"1")+COUNTIF(AQ37:AQ38,"1")+COUNTIF(AQ44:AQ62,"1")/3</f>
        <v>7</v>
      </c>
      <c r="AZ68" s="105"/>
      <c r="BA68" s="268"/>
      <c r="BB68" s="106"/>
      <c r="BC68" s="107">
        <f>COUNTIF(AQ22:AQ26,"2")+COUNTIF(AQ29:AQ35,"2")+COUNTIF(AQ37:AQ38,"2")+COUNTIF(AQ44:AQ62,"2")/3</f>
        <v>7</v>
      </c>
      <c r="BD68" s="264"/>
    </row>
    <row r="69" spans="1:56" s="20" customFormat="1" ht="40.049999999999997" customHeight="1" x14ac:dyDescent="0.25">
      <c r="A69" s="62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5" t="s">
        <v>32</v>
      </c>
      <c r="T69" s="614"/>
      <c r="U69" s="614"/>
      <c r="V69" s="80"/>
      <c r="W69" s="80"/>
      <c r="X69" s="79"/>
      <c r="Y69" s="79"/>
      <c r="Z69" s="79"/>
      <c r="AA69" s="628"/>
      <c r="AB69" s="629"/>
      <c r="AC69" s="602"/>
      <c r="AD69" s="599" t="s">
        <v>33</v>
      </c>
      <c r="AE69" s="600"/>
      <c r="AF69" s="600"/>
      <c r="AG69" s="600"/>
      <c r="AH69" s="600"/>
      <c r="AI69" s="600"/>
      <c r="AJ69" s="600"/>
      <c r="AK69" s="600"/>
      <c r="AL69" s="600"/>
      <c r="AM69" s="601"/>
      <c r="AN69" s="602"/>
      <c r="AO69" s="152"/>
      <c r="AP69" s="104"/>
      <c r="AQ69" s="104"/>
      <c r="AR69" s="104"/>
      <c r="AS69" s="104"/>
      <c r="AT69" s="104"/>
      <c r="AU69" s="104"/>
      <c r="AV69" s="105"/>
      <c r="AW69" s="152"/>
      <c r="AX69" s="104"/>
      <c r="AY69" s="104"/>
      <c r="AZ69" s="105"/>
      <c r="BA69" s="268"/>
      <c r="BB69" s="106"/>
      <c r="BC69" s="106"/>
      <c r="BD69" s="264"/>
    </row>
    <row r="70" spans="1:56" s="20" customFormat="1" ht="40.049999999999997" customHeight="1" x14ac:dyDescent="0.5">
      <c r="A70" s="62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632" t="s">
        <v>40</v>
      </c>
      <c r="T70" s="603"/>
      <c r="U70" s="113"/>
      <c r="V70" s="80"/>
      <c r="W70" s="80"/>
      <c r="X70" s="81"/>
      <c r="Y70" s="81"/>
      <c r="Z70" s="81"/>
      <c r="AA70" s="628"/>
      <c r="AB70" s="629"/>
      <c r="AC70" s="602"/>
      <c r="AD70" s="599" t="s">
        <v>34</v>
      </c>
      <c r="AE70" s="600"/>
      <c r="AF70" s="600"/>
      <c r="AG70" s="600"/>
      <c r="AH70" s="600"/>
      <c r="AI70" s="600"/>
      <c r="AJ70" s="600"/>
      <c r="AK70" s="600"/>
      <c r="AL70" s="600"/>
      <c r="AM70" s="601"/>
      <c r="AN70" s="602"/>
      <c r="AO70" s="152"/>
      <c r="AP70" s="104"/>
      <c r="AQ70" s="104"/>
      <c r="AR70" s="104"/>
      <c r="AS70" s="156">
        <f>AS65</f>
        <v>2</v>
      </c>
      <c r="AT70" s="104"/>
      <c r="AU70" s="104"/>
      <c r="AV70" s="105"/>
      <c r="AW70" s="152">
        <f>COUNTIF(AS22:AS26,"1")+COUNTIF(AS29:AS35,"1")+COUNTIF(AS37:AS38,"1")+COUNTIF(AS44:AS62,"1")/3</f>
        <v>1</v>
      </c>
      <c r="AX70" s="104"/>
      <c r="AY70" s="104"/>
      <c r="AZ70" s="105"/>
      <c r="BA70" s="269">
        <f>COUNTIF(AS22:AS26,"2")+COUNTIF(AS29:AS35,"2")+COUNTIF(AS37:AS38,"2")+COUNTIF(AS44:AS62,"2")/3</f>
        <v>1</v>
      </c>
      <c r="BB70" s="106"/>
      <c r="BC70" s="106"/>
      <c r="BD70" s="264"/>
    </row>
    <row r="71" spans="1:56" s="20" customFormat="1" ht="40.049999999999997" customHeight="1" x14ac:dyDescent="0.25">
      <c r="A71" s="62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595" t="s">
        <v>41</v>
      </c>
      <c r="T71" s="603"/>
      <c r="U71" s="113"/>
      <c r="V71" s="80"/>
      <c r="W71" s="80"/>
      <c r="X71" s="79"/>
      <c r="Y71" s="79"/>
      <c r="Z71" s="79"/>
      <c r="AA71" s="628"/>
      <c r="AB71" s="629"/>
      <c r="AC71" s="602"/>
      <c r="AD71" s="599" t="s">
        <v>21</v>
      </c>
      <c r="AE71" s="600"/>
      <c r="AF71" s="600"/>
      <c r="AG71" s="600"/>
      <c r="AH71" s="600"/>
      <c r="AI71" s="600"/>
      <c r="AJ71" s="600"/>
      <c r="AK71" s="600"/>
      <c r="AL71" s="600"/>
      <c r="AM71" s="601"/>
      <c r="AN71" s="602"/>
      <c r="AO71" s="152"/>
      <c r="AP71" s="104"/>
      <c r="AQ71" s="104"/>
      <c r="AR71" s="104"/>
      <c r="AS71" s="104"/>
      <c r="AT71" s="158">
        <f>AT65</f>
        <v>0</v>
      </c>
      <c r="AU71" s="104"/>
      <c r="AV71" s="105"/>
      <c r="AW71" s="152"/>
      <c r="AX71" s="162">
        <f>COUNTIF(AT22:AT26,"1")+COUNTIF(AT29:AT35,"1")+COUNTIF(AT37:AT38,"1")+COUNTIF(AT44:AT62,"1")/3</f>
        <v>0</v>
      </c>
      <c r="AY71" s="104"/>
      <c r="AZ71" s="105"/>
      <c r="BA71" s="268"/>
      <c r="BB71" s="162">
        <f>COUNTIF(AX22:AX26,"2")+COUNTIF(AX29:AX35,"2")+COUNTIF(AX37:AX38,"2")+COUNTIF(AX44:AX62,"2")/3</f>
        <v>5</v>
      </c>
      <c r="BC71" s="106"/>
      <c r="BD71" s="264"/>
    </row>
    <row r="72" spans="1:56" s="20" customFormat="1" ht="40.049999999999997" customHeight="1" x14ac:dyDescent="0.25">
      <c r="A72" s="62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595" t="s">
        <v>42</v>
      </c>
      <c r="T72" s="603"/>
      <c r="U72" s="113"/>
      <c r="V72" s="80"/>
      <c r="W72" s="80"/>
      <c r="X72" s="79"/>
      <c r="Y72" s="79"/>
      <c r="Z72" s="79"/>
      <c r="AA72" s="628"/>
      <c r="AB72" s="629"/>
      <c r="AC72" s="602"/>
      <c r="AD72" s="599" t="s">
        <v>22</v>
      </c>
      <c r="AE72" s="600"/>
      <c r="AF72" s="600"/>
      <c r="AG72" s="600"/>
      <c r="AH72" s="600"/>
      <c r="AI72" s="600"/>
      <c r="AJ72" s="600"/>
      <c r="AK72" s="600"/>
      <c r="AL72" s="600"/>
      <c r="AM72" s="601"/>
      <c r="AN72" s="602"/>
      <c r="AO72" s="152"/>
      <c r="AP72" s="104"/>
      <c r="AQ72" s="104"/>
      <c r="AR72" s="104"/>
      <c r="AS72" s="104"/>
      <c r="AT72" s="104"/>
      <c r="AU72" s="104"/>
      <c r="AV72" s="105"/>
      <c r="AW72" s="152"/>
      <c r="AX72" s="104"/>
      <c r="AY72" s="104"/>
      <c r="AZ72" s="105"/>
      <c r="BA72" s="268"/>
      <c r="BB72" s="106"/>
      <c r="BC72" s="106"/>
      <c r="BD72" s="264"/>
    </row>
    <row r="73" spans="1:56" s="20" customFormat="1" ht="40.049999999999997" customHeight="1" thickBot="1" x14ac:dyDescent="0.3">
      <c r="A73" s="62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595" t="s">
        <v>43</v>
      </c>
      <c r="T73" s="603"/>
      <c r="U73" s="603"/>
      <c r="V73" s="80"/>
      <c r="W73" s="80"/>
      <c r="X73" s="79"/>
      <c r="Y73" s="79"/>
      <c r="Z73" s="79"/>
      <c r="AA73" s="630"/>
      <c r="AB73" s="631"/>
      <c r="AC73" s="607"/>
      <c r="AD73" s="604" t="s">
        <v>35</v>
      </c>
      <c r="AE73" s="605"/>
      <c r="AF73" s="605"/>
      <c r="AG73" s="605"/>
      <c r="AH73" s="605"/>
      <c r="AI73" s="605"/>
      <c r="AJ73" s="605"/>
      <c r="AK73" s="605"/>
      <c r="AL73" s="605"/>
      <c r="AM73" s="606"/>
      <c r="AN73" s="607"/>
      <c r="AO73" s="153"/>
      <c r="AP73" s="154"/>
      <c r="AQ73" s="154"/>
      <c r="AR73" s="154"/>
      <c r="AS73" s="154"/>
      <c r="AT73" s="154"/>
      <c r="AU73" s="154"/>
      <c r="AV73" s="157">
        <f>AV65</f>
        <v>2</v>
      </c>
      <c r="AW73" s="153"/>
      <c r="AX73" s="154"/>
      <c r="AY73" s="154"/>
      <c r="AZ73" s="155">
        <f>COUNTIF(AV22:AV26,"1")+COUNTIF(AV29:AV35,"1")+COUNTIF(AV37:AV38,"1")+COUNTIF(AV44:AV62,"1")/3</f>
        <v>1</v>
      </c>
      <c r="BA73" s="270"/>
      <c r="BB73" s="265"/>
      <c r="BC73" s="265"/>
      <c r="BD73" s="266">
        <f>COUNTIF(AV22:AV26,"2")+COUNTIF(AV29:AV35,"2")+COUNTIF(AV37:AV38,"2")+COUNTIF(AV44:AV62,"2")/3</f>
        <v>1</v>
      </c>
    </row>
    <row r="74" spans="1:56" s="20" customFormat="1" ht="13.8" x14ac:dyDescent="0.25">
      <c r="A74" s="78"/>
      <c r="V74" s="22"/>
      <c r="W74" s="22"/>
      <c r="X74" s="22"/>
      <c r="Y74" s="22"/>
      <c r="Z74" s="22"/>
      <c r="AA74" s="22"/>
      <c r="AB74" s="2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56" s="20" customFormat="1" ht="13.8" x14ac:dyDescent="0.25">
      <c r="A75" s="78"/>
      <c r="V75" s="22"/>
      <c r="W75" s="22"/>
      <c r="X75" s="22"/>
      <c r="Y75" s="22"/>
      <c r="Z75" s="22"/>
      <c r="AA75" s="22"/>
      <c r="AB75" s="22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56" s="78" customFormat="1" ht="33.75" customHeight="1" x14ac:dyDescent="0.6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595"/>
      <c r="U76" s="596"/>
      <c r="V76" s="596"/>
      <c r="W76" s="596"/>
      <c r="X76" s="82"/>
      <c r="Y76" s="82"/>
      <c r="Z76" s="82"/>
      <c r="AA76" s="83"/>
      <c r="AB76" s="86"/>
      <c r="AC76" s="86"/>
      <c r="AD76" s="593" t="s">
        <v>82</v>
      </c>
      <c r="AE76" s="594"/>
      <c r="AF76" s="594"/>
      <c r="AG76" s="594"/>
      <c r="AH76" s="594"/>
      <c r="AI76" s="594"/>
      <c r="AJ76" s="594"/>
      <c r="AK76" s="594"/>
      <c r="AL76" s="594"/>
      <c r="AM76" s="594"/>
      <c r="AN76" s="594"/>
      <c r="AO76" s="594"/>
      <c r="AP76" s="594"/>
      <c r="AQ76" s="594"/>
      <c r="AR76" s="594"/>
      <c r="AS76" s="594"/>
      <c r="AT76" s="594"/>
      <c r="AU76" s="594"/>
      <c r="AV76" s="594"/>
      <c r="AW76" s="594"/>
      <c r="AX76" s="594"/>
      <c r="AY76" s="594"/>
      <c r="AZ76" s="594"/>
      <c r="BA76" s="594"/>
      <c r="BB76" s="86"/>
      <c r="BC76" s="86"/>
      <c r="BD76" s="86"/>
    </row>
    <row r="77" spans="1:56" s="78" customFormat="1" ht="25.0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U77" s="87"/>
      <c r="V77" s="87"/>
      <c r="W77" s="87"/>
      <c r="X77" s="86"/>
      <c r="Y77" s="86"/>
      <c r="Z77" s="86"/>
      <c r="AA77" s="86"/>
      <c r="AB77" s="86"/>
      <c r="AC77" s="86"/>
      <c r="AD77" s="85"/>
      <c r="AE77" s="86"/>
      <c r="AF77" s="86"/>
      <c r="AG77" s="86"/>
      <c r="AH77" s="86"/>
      <c r="AI77" s="85"/>
      <c r="AJ77" s="85"/>
      <c r="AK77" s="85"/>
      <c r="AL77" s="85"/>
      <c r="AM77" s="86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</row>
    <row r="78" spans="1:56" s="78" customFormat="1" ht="25.05" customHeight="1" x14ac:dyDescent="0.25">
      <c r="T78" s="89"/>
      <c r="U78" s="85"/>
      <c r="V78" s="85"/>
      <c r="W78" s="85"/>
      <c r="X78" s="86"/>
      <c r="Y78" s="86"/>
      <c r="Z78" s="90"/>
      <c r="AA78" s="86"/>
      <c r="AB78" s="91"/>
      <c r="AC78" s="91"/>
      <c r="AD78" s="91"/>
      <c r="AE78" s="91"/>
      <c r="AF78" s="91"/>
      <c r="AG78" s="86"/>
      <c r="AH78" s="86"/>
      <c r="AI78" s="85"/>
      <c r="AJ78" s="85"/>
      <c r="AK78" s="85"/>
      <c r="AL78" s="85"/>
      <c r="AM78" s="86"/>
      <c r="AN78" s="92"/>
      <c r="AO78" s="93"/>
      <c r="AP78" s="92"/>
      <c r="AQ78" s="93"/>
      <c r="AR78" s="84"/>
      <c r="AS78" s="94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</row>
    <row r="79" spans="1:56" s="20" customFormat="1" ht="36.75" customHeight="1" x14ac:dyDescent="0.6">
      <c r="A79" s="78"/>
      <c r="T79" s="30"/>
      <c r="U79" s="317" t="s">
        <v>83</v>
      </c>
      <c r="V79" s="316"/>
      <c r="W79" s="65"/>
      <c r="X79" s="66"/>
      <c r="Y79" s="66"/>
      <c r="Z79" s="597" t="s">
        <v>80</v>
      </c>
      <c r="AA79" s="598"/>
      <c r="AB79" s="598"/>
      <c r="AC79" s="598"/>
      <c r="AD79" s="70"/>
      <c r="AE79" s="34"/>
      <c r="AG79" s="27"/>
      <c r="AH79" s="27"/>
      <c r="AI79" s="27"/>
      <c r="AJ79" s="27"/>
      <c r="AK79" s="27"/>
      <c r="AL79" s="27"/>
      <c r="AM79" s="608" t="s">
        <v>36</v>
      </c>
      <c r="AN79" s="609"/>
      <c r="AO79" s="609"/>
      <c r="AP79" s="609"/>
      <c r="AQ79" s="65"/>
      <c r="AR79" s="65"/>
      <c r="AS79" s="66"/>
      <c r="AT79" s="315"/>
      <c r="AU79" s="112"/>
      <c r="AV79" s="112" t="s">
        <v>81</v>
      </c>
      <c r="AW79" s="67"/>
      <c r="AX79" s="112"/>
      <c r="AY79" s="68"/>
      <c r="AZ79" s="69"/>
      <c r="BA79" s="69"/>
    </row>
    <row r="80" spans="1:56" s="32" customFormat="1" ht="38.25" customHeight="1" x14ac:dyDescent="0.4">
      <c r="A80" s="8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  <c r="U80" s="36"/>
      <c r="V80" s="33"/>
      <c r="W80" s="37"/>
      <c r="X80" s="38" t="s">
        <v>37</v>
      </c>
      <c r="Z80" s="39"/>
      <c r="AA80" s="40" t="s">
        <v>38</v>
      </c>
      <c r="AB80" s="41"/>
      <c r="AC80" s="41"/>
      <c r="AD80" s="41"/>
      <c r="AE80" s="41"/>
      <c r="AG80" s="42"/>
      <c r="AH80" s="42"/>
      <c r="AI80" s="42"/>
      <c r="AJ80" s="42"/>
      <c r="AK80" s="42"/>
      <c r="AL80" s="42"/>
      <c r="AM80" s="609"/>
      <c r="AN80" s="609"/>
      <c r="AO80" s="609"/>
      <c r="AP80" s="609"/>
      <c r="AR80" s="38" t="s">
        <v>37</v>
      </c>
      <c r="AT80" s="39"/>
      <c r="AV80" s="40" t="s">
        <v>38</v>
      </c>
      <c r="AW80" s="41"/>
      <c r="AX80" s="41"/>
      <c r="AY80" s="41"/>
    </row>
    <row r="81" spans="1:52" s="20" customFormat="1" ht="25.05" customHeight="1" x14ac:dyDescent="0.6">
      <c r="A81" s="515"/>
      <c r="T81" s="43"/>
      <c r="U81" s="36"/>
      <c r="V81" s="33"/>
      <c r="W81" s="48"/>
      <c r="X81" s="37"/>
      <c r="Y81" s="37"/>
      <c r="Z81" s="34"/>
      <c r="AA81" s="49"/>
      <c r="AB81" s="47"/>
      <c r="AC81" s="34"/>
      <c r="AD81" s="35"/>
      <c r="AE81" s="34"/>
      <c r="AG81" s="29"/>
      <c r="AH81" s="29"/>
      <c r="AI81" s="28"/>
      <c r="AJ81" s="28"/>
      <c r="AK81" s="28"/>
      <c r="AL81" s="28"/>
      <c r="AM81" s="29"/>
      <c r="AN81" s="50"/>
      <c r="AO81" s="33"/>
      <c r="AP81" s="33"/>
      <c r="AQ81" s="44"/>
      <c r="AR81" s="44"/>
      <c r="AS81" s="37"/>
      <c r="AT81" s="34"/>
      <c r="AU81" s="47"/>
      <c r="AV81" s="47"/>
      <c r="AW81" s="35"/>
      <c r="AX81" s="47"/>
      <c r="AY81" s="34"/>
    </row>
    <row r="82" spans="1:52" s="20" customFormat="1" ht="25.05" customHeight="1" x14ac:dyDescent="0.3">
      <c r="A82" s="78"/>
      <c r="T82" s="30"/>
      <c r="U82" s="51"/>
      <c r="V82" s="44"/>
      <c r="W82" s="46"/>
      <c r="X82" s="38"/>
      <c r="Z82" s="39"/>
      <c r="AA82" s="40"/>
      <c r="AB82" s="45"/>
      <c r="AD82" s="41"/>
      <c r="AE82" s="45"/>
      <c r="AG82" s="29"/>
      <c r="AH82" s="29"/>
      <c r="AI82" s="29"/>
      <c r="AJ82" s="29"/>
      <c r="AK82" s="29"/>
      <c r="AL82" s="29"/>
      <c r="AM82" s="29"/>
      <c r="AN82" s="52"/>
      <c r="AO82" s="53"/>
      <c r="AP82" s="52"/>
      <c r="AR82" s="38"/>
      <c r="AT82" s="39"/>
      <c r="AU82" s="32"/>
      <c r="AV82" s="40"/>
      <c r="AW82" s="41"/>
      <c r="AX82" s="41"/>
      <c r="AY82" s="41"/>
    </row>
    <row r="83" spans="1:52" s="20" customFormat="1" ht="18" customHeight="1" x14ac:dyDescent="0.25">
      <c r="A83" s="78"/>
      <c r="U83" s="19"/>
      <c r="V83" s="57"/>
      <c r="W83" s="26"/>
      <c r="X83" s="54"/>
      <c r="Y83" s="54"/>
      <c r="Z83" s="54"/>
      <c r="AA83" s="54"/>
      <c r="AB83" s="54"/>
      <c r="AC83" s="54"/>
      <c r="AD83" s="29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28"/>
      <c r="AS83" s="7"/>
      <c r="AT83" s="7"/>
      <c r="AU83" s="7"/>
      <c r="AV83" s="7"/>
      <c r="AW83" s="7"/>
      <c r="AX83" s="7"/>
      <c r="AY83" s="28"/>
      <c r="AZ83" s="28"/>
    </row>
    <row r="84" spans="1:52" s="20" customFormat="1" ht="13.8" x14ac:dyDescent="0.25">
      <c r="A84" s="78"/>
      <c r="T84" s="56"/>
      <c r="X84" s="58"/>
      <c r="Y84" s="58"/>
      <c r="Z84" s="31"/>
      <c r="AA84" s="58"/>
      <c r="AB84" s="58"/>
      <c r="AC84" s="58"/>
      <c r="AE84" s="31"/>
      <c r="AF84" s="31"/>
      <c r="AG84" s="58"/>
      <c r="AH84" s="58"/>
      <c r="AM84" s="58"/>
      <c r="AN84" s="58"/>
      <c r="AR84" s="1"/>
      <c r="AS84" s="1"/>
      <c r="AT84" s="1"/>
      <c r="AU84" s="1"/>
      <c r="AV84" s="1"/>
      <c r="AW84" s="1"/>
      <c r="AX84" s="1"/>
    </row>
    <row r="85" spans="1:52" ht="13.8" x14ac:dyDescent="0.25">
      <c r="A85" s="7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30"/>
      <c r="U85" s="59"/>
      <c r="V85" s="1"/>
      <c r="W85" s="59"/>
      <c r="X85" s="1"/>
      <c r="Y85" s="1"/>
      <c r="Z85" s="1"/>
      <c r="AA85" s="1"/>
      <c r="AB85" s="1"/>
      <c r="AC85" s="1"/>
    </row>
    <row r="86" spans="1:52" x14ac:dyDescent="0.25">
      <c r="T86" s="1"/>
    </row>
  </sheetData>
  <mergeCells count="159">
    <mergeCell ref="AC7:AR7"/>
    <mergeCell ref="AY7:BD7"/>
    <mergeCell ref="V8:AB8"/>
    <mergeCell ref="AC8:AR8"/>
    <mergeCell ref="AY8:BD8"/>
    <mergeCell ref="S9:T9"/>
    <mergeCell ref="AC9:AR9"/>
    <mergeCell ref="AY9:BD9"/>
    <mergeCell ref="A1:BD1"/>
    <mergeCell ref="A3:BD3"/>
    <mergeCell ref="A4:BD4"/>
    <mergeCell ref="V5:AR5"/>
    <mergeCell ref="AY5:BC5"/>
    <mergeCell ref="S6:T6"/>
    <mergeCell ref="AY6:BC6"/>
    <mergeCell ref="AC10:AR10"/>
    <mergeCell ref="AX10:BD10"/>
    <mergeCell ref="A12:A18"/>
    <mergeCell ref="S12:U18"/>
    <mergeCell ref="V12:AC18"/>
    <mergeCell ref="AD12:AE14"/>
    <mergeCell ref="AF12:AM14"/>
    <mergeCell ref="AN12:AN18"/>
    <mergeCell ref="AO12:AV14"/>
    <mergeCell ref="AW12:BD12"/>
    <mergeCell ref="AW13:BD13"/>
    <mergeCell ref="AW14:BD14"/>
    <mergeCell ref="AD15:AD18"/>
    <mergeCell ref="AE15:AE18"/>
    <mergeCell ref="AF15:AF18"/>
    <mergeCell ref="AG15:AM15"/>
    <mergeCell ref="AO15:AO18"/>
    <mergeCell ref="AP15:AP18"/>
    <mergeCell ref="AQ15:AQ18"/>
    <mergeCell ref="AR15:AR18"/>
    <mergeCell ref="AG16:AH17"/>
    <mergeCell ref="AI16:AJ17"/>
    <mergeCell ref="AK16:AL17"/>
    <mergeCell ref="AM16:AM18"/>
    <mergeCell ref="AW16:AZ16"/>
    <mergeCell ref="BA16:BD16"/>
    <mergeCell ref="AW17:AW18"/>
    <mergeCell ref="AX17:AZ17"/>
    <mergeCell ref="BA17:BA18"/>
    <mergeCell ref="BB17:BD17"/>
    <mergeCell ref="AS15:AS18"/>
    <mergeCell ref="AT15:AT18"/>
    <mergeCell ref="AU15:AU18"/>
    <mergeCell ref="AV15:AV18"/>
    <mergeCell ref="AW15:AZ15"/>
    <mergeCell ref="BA15:BD15"/>
    <mergeCell ref="S23:U23"/>
    <mergeCell ref="V23:AC23"/>
    <mergeCell ref="S24:U24"/>
    <mergeCell ref="V24:AC24"/>
    <mergeCell ref="S25:U25"/>
    <mergeCell ref="V25:AC25"/>
    <mergeCell ref="S19:U19"/>
    <mergeCell ref="V19:AC19"/>
    <mergeCell ref="A20:BD20"/>
    <mergeCell ref="A21:BD21"/>
    <mergeCell ref="S22:U22"/>
    <mergeCell ref="V22:AC22"/>
    <mergeCell ref="S30:U30"/>
    <mergeCell ref="V30:AC30"/>
    <mergeCell ref="S31:U31"/>
    <mergeCell ref="V31:AC31"/>
    <mergeCell ref="S32:U32"/>
    <mergeCell ref="V32:AC32"/>
    <mergeCell ref="S26:U26"/>
    <mergeCell ref="V26:AC26"/>
    <mergeCell ref="A27:AC27"/>
    <mergeCell ref="A28:BD28"/>
    <mergeCell ref="S29:U29"/>
    <mergeCell ref="V29:AC29"/>
    <mergeCell ref="A36:BD36"/>
    <mergeCell ref="S37:U37"/>
    <mergeCell ref="V37:AC37"/>
    <mergeCell ref="S38:U38"/>
    <mergeCell ref="V38:AC38"/>
    <mergeCell ref="A39:AC39"/>
    <mergeCell ref="S33:U33"/>
    <mergeCell ref="V33:AC33"/>
    <mergeCell ref="S34:U34"/>
    <mergeCell ref="V34:AC34"/>
    <mergeCell ref="S35:U35"/>
    <mergeCell ref="V35:AC35"/>
    <mergeCell ref="S45:U45"/>
    <mergeCell ref="W45:AC45"/>
    <mergeCell ref="S46:U46"/>
    <mergeCell ref="W46:AC46"/>
    <mergeCell ref="S47:U47"/>
    <mergeCell ref="W47:AC47"/>
    <mergeCell ref="A40:AC40"/>
    <mergeCell ref="A41:BD41"/>
    <mergeCell ref="A42:BD42"/>
    <mergeCell ref="S43:U43"/>
    <mergeCell ref="W43:AC43"/>
    <mergeCell ref="S44:U44"/>
    <mergeCell ref="W44:AC44"/>
    <mergeCell ref="S51:U51"/>
    <mergeCell ref="W51:AC51"/>
    <mergeCell ref="S52:U52"/>
    <mergeCell ref="W52:AC52"/>
    <mergeCell ref="S53:U53"/>
    <mergeCell ref="W53:AC53"/>
    <mergeCell ref="S48:U48"/>
    <mergeCell ref="W48:AC48"/>
    <mergeCell ref="S49:U49"/>
    <mergeCell ref="W49:AC49"/>
    <mergeCell ref="S50:U50"/>
    <mergeCell ref="W50:AC50"/>
    <mergeCell ref="S57:U57"/>
    <mergeCell ref="W57:AC57"/>
    <mergeCell ref="S58:U58"/>
    <mergeCell ref="W58:AC58"/>
    <mergeCell ref="S59:U59"/>
    <mergeCell ref="W59:AC59"/>
    <mergeCell ref="S54:U54"/>
    <mergeCell ref="W54:AC54"/>
    <mergeCell ref="S55:U55"/>
    <mergeCell ref="W55:AC55"/>
    <mergeCell ref="S56:U56"/>
    <mergeCell ref="W56:AC56"/>
    <mergeCell ref="A65:AC65"/>
    <mergeCell ref="A66:A73"/>
    <mergeCell ref="T66:U66"/>
    <mergeCell ref="AA66:AC73"/>
    <mergeCell ref="S70:T70"/>
    <mergeCell ref="S60:U60"/>
    <mergeCell ref="W60:AC60"/>
    <mergeCell ref="S61:U61"/>
    <mergeCell ref="W61:AC61"/>
    <mergeCell ref="S62:U62"/>
    <mergeCell ref="W62:AC62"/>
    <mergeCell ref="T76:W76"/>
    <mergeCell ref="AD76:BA76"/>
    <mergeCell ref="Z79:AC79"/>
    <mergeCell ref="AM79:AP80"/>
    <mergeCell ref="A44:A46"/>
    <mergeCell ref="A52:A54"/>
    <mergeCell ref="A56:A58"/>
    <mergeCell ref="A60:A62"/>
    <mergeCell ref="AD70:AN70"/>
    <mergeCell ref="S71:T71"/>
    <mergeCell ref="AD71:AN71"/>
    <mergeCell ref="S72:T72"/>
    <mergeCell ref="AD72:AN72"/>
    <mergeCell ref="S73:U73"/>
    <mergeCell ref="AD73:AN73"/>
    <mergeCell ref="AD66:AN66"/>
    <mergeCell ref="T67:U67"/>
    <mergeCell ref="AD67:AN67"/>
    <mergeCell ref="T68:U68"/>
    <mergeCell ref="AD68:AN68"/>
    <mergeCell ref="T69:U69"/>
    <mergeCell ref="AD69:AN69"/>
    <mergeCell ref="A63:AC63"/>
    <mergeCell ref="A64:AC64"/>
  </mergeCells>
  <pageMargins left="0.78740157480314965" right="0" top="0.39370078740157483" bottom="0.19685039370078741" header="0" footer="0"/>
  <pageSetup paperSize="8" scale="3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D86"/>
  <sheetViews>
    <sheetView view="pageBreakPreview" topLeftCell="A55" zoomScale="25" zoomScaleNormal="30" zoomScaleSheetLayoutView="25" workbookViewId="0">
      <selection activeCell="AP34" sqref="AP34"/>
    </sheetView>
  </sheetViews>
  <sheetFormatPr defaultColWidth="10.21875" defaultRowHeight="13.2" x14ac:dyDescent="0.25"/>
  <cols>
    <col min="1" max="1" width="6.21875" style="513" customWidth="1"/>
    <col min="2" max="18" width="6.21875" style="1" hidden="1" customWidth="1"/>
    <col min="19" max="19" width="42.21875" style="1" customWidth="1"/>
    <col min="20" max="20" width="52.77734375" style="2" customWidth="1"/>
    <col min="21" max="21" width="96.77734375" style="3" customWidth="1"/>
    <col min="22" max="22" width="12.77734375" style="4" customWidth="1"/>
    <col min="23" max="23" width="25.77734375" style="5" customWidth="1"/>
    <col min="24" max="26" width="12.77734375" style="5" customWidth="1"/>
    <col min="27" max="27" width="14.44140625" style="5" customWidth="1"/>
    <col min="28" max="28" width="12.77734375" style="5" customWidth="1"/>
    <col min="29" max="30" width="12.77734375" style="6" customWidth="1"/>
    <col min="31" max="31" width="16" style="6" customWidth="1"/>
    <col min="32" max="32" width="12.44140625" style="6" customWidth="1"/>
    <col min="33" max="33" width="12.109375" style="6" customWidth="1"/>
    <col min="34" max="34" width="10.77734375" style="6" customWidth="1"/>
    <col min="35" max="35" width="12.44140625" style="6" customWidth="1"/>
    <col min="36" max="36" width="10.77734375" style="6" customWidth="1"/>
    <col min="37" max="37" width="13.5546875" style="6" customWidth="1"/>
    <col min="38" max="38" width="14.21875" style="6" customWidth="1"/>
    <col min="39" max="39" width="15.77734375" style="6" customWidth="1"/>
    <col min="40" max="40" width="20.44140625" style="6" customWidth="1"/>
    <col min="41" max="48" width="10.77734375" style="1" customWidth="1"/>
    <col min="49" max="49" width="11.6640625" style="1" customWidth="1"/>
    <col min="50" max="50" width="12.5546875" style="1" customWidth="1"/>
    <col min="51" max="52" width="10.77734375" style="1" customWidth="1"/>
    <col min="53" max="53" width="13.21875" style="1" customWidth="1"/>
    <col min="54" max="54" width="12.77734375" style="1" customWidth="1"/>
    <col min="55" max="56" width="10.77734375" style="1" customWidth="1"/>
    <col min="57" max="16384" width="10.21875" style="1"/>
  </cols>
  <sheetData>
    <row r="1" spans="1:56" ht="30" x14ac:dyDescent="0.5">
      <c r="A1" s="730" t="s">
        <v>57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</row>
    <row r="2" spans="1:56" ht="15.75" customHeight="1" x14ac:dyDescent="0.25"/>
    <row r="3" spans="1:56" ht="56.25" customHeight="1" x14ac:dyDescent="0.25">
      <c r="A3" s="731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</row>
    <row r="4" spans="1:56" ht="36.75" customHeight="1" x14ac:dyDescent="0.25">
      <c r="A4" s="732" t="s">
        <v>59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  <c r="BD4" s="732"/>
    </row>
    <row r="5" spans="1:56" ht="35.25" customHeight="1" x14ac:dyDescent="0.25">
      <c r="U5" s="64"/>
      <c r="V5" s="733" t="s">
        <v>63</v>
      </c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98"/>
      <c r="AU5" s="99"/>
      <c r="AV5" s="75"/>
      <c r="AW5" s="75"/>
      <c r="AX5" s="75"/>
      <c r="AY5" s="734"/>
      <c r="AZ5" s="735"/>
      <c r="BA5" s="735"/>
      <c r="BB5" s="735"/>
      <c r="BC5" s="735"/>
    </row>
    <row r="6" spans="1:56" ht="43.5" customHeight="1" x14ac:dyDescent="0.6">
      <c r="S6" s="736" t="s">
        <v>44</v>
      </c>
      <c r="T6" s="736"/>
      <c r="U6" s="9"/>
      <c r="W6" s="61"/>
      <c r="X6" s="10"/>
      <c r="Y6" s="10"/>
      <c r="Z6" s="10"/>
      <c r="AA6" s="10"/>
      <c r="AB6" s="71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6"/>
      <c r="AQ6" s="72"/>
      <c r="AR6" s="73"/>
      <c r="AS6" s="8"/>
      <c r="AU6" s="73"/>
      <c r="AV6" s="73"/>
      <c r="AW6" s="73"/>
      <c r="AX6" s="73"/>
      <c r="AY6" s="734"/>
      <c r="AZ6" s="735"/>
      <c r="BA6" s="735"/>
      <c r="BB6" s="735"/>
      <c r="BC6" s="735"/>
    </row>
    <row r="7" spans="1:56" ht="75.75" customHeight="1" x14ac:dyDescent="0.6">
      <c r="S7" s="77" t="s">
        <v>61</v>
      </c>
      <c r="T7" s="63"/>
      <c r="U7" s="9"/>
      <c r="V7" s="100" t="s">
        <v>50</v>
      </c>
      <c r="AC7" s="737" t="s">
        <v>104</v>
      </c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737"/>
      <c r="AS7" s="8"/>
      <c r="AT7" s="72" t="s">
        <v>1</v>
      </c>
      <c r="AU7" s="73"/>
      <c r="AV7" s="73"/>
      <c r="AW7" s="73"/>
      <c r="AX7" s="73"/>
      <c r="AY7" s="738" t="s">
        <v>106</v>
      </c>
      <c r="AZ7" s="738"/>
      <c r="BA7" s="738"/>
      <c r="BB7" s="738"/>
      <c r="BC7" s="738"/>
      <c r="BD7" s="738"/>
    </row>
    <row r="8" spans="1:56" ht="114" customHeight="1" x14ac:dyDescent="0.6">
      <c r="S8" s="60" t="s">
        <v>58</v>
      </c>
      <c r="T8" s="60"/>
      <c r="U8" s="12"/>
      <c r="V8" s="739" t="s">
        <v>101</v>
      </c>
      <c r="W8" s="740"/>
      <c r="X8" s="740"/>
      <c r="Y8" s="740"/>
      <c r="Z8" s="740"/>
      <c r="AA8" s="740"/>
      <c r="AB8" s="740"/>
      <c r="AC8" s="741" t="s">
        <v>103</v>
      </c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8"/>
      <c r="AT8" s="72" t="s">
        <v>2</v>
      </c>
      <c r="AU8" s="73"/>
      <c r="AV8" s="73"/>
      <c r="AW8" s="73"/>
      <c r="AX8" s="73"/>
      <c r="AY8" s="738" t="s">
        <v>62</v>
      </c>
      <c r="AZ8" s="738"/>
      <c r="BA8" s="738"/>
      <c r="BB8" s="738"/>
      <c r="BC8" s="738"/>
      <c r="BD8" s="738"/>
    </row>
    <row r="9" spans="1:56" ht="48" customHeight="1" x14ac:dyDescent="0.6">
      <c r="S9" s="742" t="s">
        <v>60</v>
      </c>
      <c r="T9" s="742"/>
      <c r="U9" s="101"/>
      <c r="V9" s="102" t="s">
        <v>51</v>
      </c>
      <c r="W9" s="62"/>
      <c r="X9" s="10"/>
      <c r="Y9" s="10"/>
      <c r="Z9" s="10"/>
      <c r="AA9" s="10"/>
      <c r="AB9" s="71"/>
      <c r="AC9" s="737" t="s">
        <v>39</v>
      </c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737"/>
      <c r="AS9" s="8"/>
      <c r="AT9" s="74" t="s">
        <v>3</v>
      </c>
      <c r="AU9" s="75"/>
      <c r="AV9" s="75"/>
      <c r="AW9" s="75"/>
      <c r="AX9" s="75"/>
      <c r="AY9" s="738" t="s">
        <v>102</v>
      </c>
      <c r="AZ9" s="738"/>
      <c r="BA9" s="738"/>
      <c r="BB9" s="738"/>
      <c r="BC9" s="738"/>
      <c r="BD9" s="738"/>
    </row>
    <row r="10" spans="1:56" ht="69" customHeight="1" x14ac:dyDescent="0.6">
      <c r="T10" s="13"/>
      <c r="U10" s="13"/>
      <c r="V10" s="102" t="s">
        <v>5</v>
      </c>
      <c r="W10" s="62"/>
      <c r="X10" s="10"/>
      <c r="Y10" s="10"/>
      <c r="Z10" s="10"/>
      <c r="AA10" s="10"/>
      <c r="AB10" s="71"/>
      <c r="AC10" s="737" t="s">
        <v>79</v>
      </c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14"/>
      <c r="AT10" s="74" t="s">
        <v>4</v>
      </c>
      <c r="AU10" s="11"/>
      <c r="AV10" s="11"/>
      <c r="AW10" s="11"/>
      <c r="AX10" s="743" t="s">
        <v>105</v>
      </c>
      <c r="AY10" s="744"/>
      <c r="AZ10" s="744"/>
      <c r="BA10" s="744"/>
      <c r="BB10" s="744"/>
      <c r="BC10" s="744"/>
      <c r="BD10" s="744"/>
    </row>
    <row r="11" spans="1:56" ht="30" customHeight="1" thickBot="1" x14ac:dyDescent="0.35">
      <c r="T11" s="13"/>
      <c r="U11" s="13"/>
      <c r="V11" s="15"/>
      <c r="Z11" s="16"/>
      <c r="AA11" s="6"/>
      <c r="AB11" s="6"/>
      <c r="AI11" s="1"/>
      <c r="AJ11" s="1"/>
      <c r="AK11" s="1"/>
      <c r="AL11" s="1"/>
      <c r="AM11" s="1"/>
      <c r="AN11" s="1"/>
      <c r="AY11" s="344"/>
      <c r="AZ11" s="344"/>
      <c r="BA11" s="344"/>
      <c r="BB11" s="344"/>
      <c r="BC11" s="344"/>
      <c r="BD11" s="344"/>
    </row>
    <row r="12" spans="1:56" s="17" customFormat="1" ht="66" customHeight="1" thickBot="1" x14ac:dyDescent="0.3">
      <c r="A12" s="666" t="s">
        <v>6</v>
      </c>
      <c r="B12" s="17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75"/>
      <c r="S12" s="669" t="s">
        <v>64</v>
      </c>
      <c r="T12" s="670"/>
      <c r="U12" s="671"/>
      <c r="V12" s="678" t="s">
        <v>7</v>
      </c>
      <c r="W12" s="679"/>
      <c r="X12" s="679"/>
      <c r="Y12" s="679"/>
      <c r="Z12" s="679"/>
      <c r="AA12" s="679"/>
      <c r="AB12" s="679"/>
      <c r="AC12" s="680"/>
      <c r="AD12" s="687" t="s">
        <v>8</v>
      </c>
      <c r="AE12" s="688"/>
      <c r="AF12" s="625" t="s">
        <v>9</v>
      </c>
      <c r="AG12" s="626"/>
      <c r="AH12" s="626"/>
      <c r="AI12" s="626"/>
      <c r="AJ12" s="626"/>
      <c r="AK12" s="626"/>
      <c r="AL12" s="626"/>
      <c r="AM12" s="691"/>
      <c r="AN12" s="693" t="s">
        <v>10</v>
      </c>
      <c r="AO12" s="696" t="s">
        <v>11</v>
      </c>
      <c r="AP12" s="697"/>
      <c r="AQ12" s="697"/>
      <c r="AR12" s="697"/>
      <c r="AS12" s="697"/>
      <c r="AT12" s="697"/>
      <c r="AU12" s="697"/>
      <c r="AV12" s="698"/>
      <c r="AW12" s="702" t="s">
        <v>77</v>
      </c>
      <c r="AX12" s="703"/>
      <c r="AY12" s="703"/>
      <c r="AZ12" s="703"/>
      <c r="BA12" s="703"/>
      <c r="BB12" s="703"/>
      <c r="BC12" s="703"/>
      <c r="BD12" s="704"/>
    </row>
    <row r="13" spans="1:56" s="17" customFormat="1" ht="40.5" customHeight="1" thickBot="1" x14ac:dyDescent="0.3">
      <c r="A13" s="667"/>
      <c r="B13" s="17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76"/>
      <c r="S13" s="672"/>
      <c r="T13" s="673"/>
      <c r="U13" s="674"/>
      <c r="V13" s="681"/>
      <c r="W13" s="682"/>
      <c r="X13" s="682"/>
      <c r="Y13" s="682"/>
      <c r="Z13" s="682"/>
      <c r="AA13" s="682"/>
      <c r="AB13" s="682"/>
      <c r="AC13" s="683"/>
      <c r="AD13" s="689"/>
      <c r="AE13" s="690"/>
      <c r="AF13" s="628"/>
      <c r="AG13" s="629"/>
      <c r="AH13" s="629"/>
      <c r="AI13" s="629"/>
      <c r="AJ13" s="629"/>
      <c r="AK13" s="629"/>
      <c r="AL13" s="629"/>
      <c r="AM13" s="692"/>
      <c r="AN13" s="694"/>
      <c r="AO13" s="699"/>
      <c r="AP13" s="700"/>
      <c r="AQ13" s="700"/>
      <c r="AR13" s="700"/>
      <c r="AS13" s="700"/>
      <c r="AT13" s="700"/>
      <c r="AU13" s="700"/>
      <c r="AV13" s="701"/>
      <c r="AW13" s="705" t="s">
        <v>45</v>
      </c>
      <c r="AX13" s="706"/>
      <c r="AY13" s="706"/>
      <c r="AZ13" s="706"/>
      <c r="BA13" s="706"/>
      <c r="BB13" s="706"/>
      <c r="BC13" s="706"/>
      <c r="BD13" s="707"/>
    </row>
    <row r="14" spans="1:56" s="17" customFormat="1" ht="75.45" customHeight="1" thickBot="1" x14ac:dyDescent="0.3">
      <c r="A14" s="667"/>
      <c r="B14" s="173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76"/>
      <c r="S14" s="672"/>
      <c r="T14" s="673"/>
      <c r="U14" s="674"/>
      <c r="V14" s="681"/>
      <c r="W14" s="682"/>
      <c r="X14" s="682"/>
      <c r="Y14" s="682"/>
      <c r="Z14" s="682"/>
      <c r="AA14" s="682"/>
      <c r="AB14" s="682"/>
      <c r="AC14" s="683"/>
      <c r="AD14" s="689"/>
      <c r="AE14" s="690"/>
      <c r="AF14" s="628"/>
      <c r="AG14" s="629"/>
      <c r="AH14" s="629"/>
      <c r="AI14" s="629"/>
      <c r="AJ14" s="629"/>
      <c r="AK14" s="629"/>
      <c r="AL14" s="629"/>
      <c r="AM14" s="692"/>
      <c r="AN14" s="694"/>
      <c r="AO14" s="699"/>
      <c r="AP14" s="700"/>
      <c r="AQ14" s="700"/>
      <c r="AR14" s="700"/>
      <c r="AS14" s="700"/>
      <c r="AT14" s="700"/>
      <c r="AU14" s="700"/>
      <c r="AV14" s="701"/>
      <c r="AW14" s="708" t="s">
        <v>117</v>
      </c>
      <c r="AX14" s="709"/>
      <c r="AY14" s="709"/>
      <c r="AZ14" s="709"/>
      <c r="BA14" s="709"/>
      <c r="BB14" s="709"/>
      <c r="BC14" s="709"/>
      <c r="BD14" s="710"/>
    </row>
    <row r="15" spans="1:56" s="17" customFormat="1" ht="44.4" customHeight="1" x14ac:dyDescent="0.25">
      <c r="A15" s="667"/>
      <c r="B15" s="173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76"/>
      <c r="S15" s="672"/>
      <c r="T15" s="673"/>
      <c r="U15" s="674"/>
      <c r="V15" s="681"/>
      <c r="W15" s="682"/>
      <c r="X15" s="682"/>
      <c r="Y15" s="682"/>
      <c r="Z15" s="682"/>
      <c r="AA15" s="682"/>
      <c r="AB15" s="682"/>
      <c r="AC15" s="683"/>
      <c r="AD15" s="711" t="s">
        <v>12</v>
      </c>
      <c r="AE15" s="713" t="s">
        <v>13</v>
      </c>
      <c r="AF15" s="711" t="s">
        <v>14</v>
      </c>
      <c r="AG15" s="715" t="s">
        <v>15</v>
      </c>
      <c r="AH15" s="715"/>
      <c r="AI15" s="715"/>
      <c r="AJ15" s="715"/>
      <c r="AK15" s="715"/>
      <c r="AL15" s="715"/>
      <c r="AM15" s="716"/>
      <c r="AN15" s="694"/>
      <c r="AO15" s="717" t="s">
        <v>16</v>
      </c>
      <c r="AP15" s="719" t="s">
        <v>17</v>
      </c>
      <c r="AQ15" s="719" t="s">
        <v>18</v>
      </c>
      <c r="AR15" s="721" t="s">
        <v>19</v>
      </c>
      <c r="AS15" s="721" t="s">
        <v>20</v>
      </c>
      <c r="AT15" s="719" t="s">
        <v>21</v>
      </c>
      <c r="AU15" s="719" t="s">
        <v>22</v>
      </c>
      <c r="AV15" s="749" t="s">
        <v>23</v>
      </c>
      <c r="AW15" s="751" t="s">
        <v>46</v>
      </c>
      <c r="AX15" s="752"/>
      <c r="AY15" s="752"/>
      <c r="AZ15" s="753"/>
      <c r="BA15" s="754" t="s">
        <v>47</v>
      </c>
      <c r="BB15" s="755"/>
      <c r="BC15" s="755"/>
      <c r="BD15" s="756"/>
    </row>
    <row r="16" spans="1:56" s="18" customFormat="1" ht="42" customHeight="1" x14ac:dyDescent="0.25">
      <c r="A16" s="667"/>
      <c r="B16" s="173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76"/>
      <c r="S16" s="672"/>
      <c r="T16" s="673"/>
      <c r="U16" s="674"/>
      <c r="V16" s="681"/>
      <c r="W16" s="682"/>
      <c r="X16" s="682"/>
      <c r="Y16" s="682"/>
      <c r="Z16" s="682"/>
      <c r="AA16" s="682"/>
      <c r="AB16" s="682"/>
      <c r="AC16" s="683"/>
      <c r="AD16" s="711"/>
      <c r="AE16" s="713"/>
      <c r="AF16" s="711"/>
      <c r="AG16" s="723" t="s">
        <v>24</v>
      </c>
      <c r="AH16" s="724"/>
      <c r="AI16" s="723" t="s">
        <v>52</v>
      </c>
      <c r="AJ16" s="724"/>
      <c r="AK16" s="725" t="s">
        <v>53</v>
      </c>
      <c r="AL16" s="726"/>
      <c r="AM16" s="713" t="s">
        <v>54</v>
      </c>
      <c r="AN16" s="694"/>
      <c r="AO16" s="717"/>
      <c r="AP16" s="719"/>
      <c r="AQ16" s="719"/>
      <c r="AR16" s="721"/>
      <c r="AS16" s="721"/>
      <c r="AT16" s="719"/>
      <c r="AU16" s="719"/>
      <c r="AV16" s="749"/>
      <c r="AW16" s="727" t="s">
        <v>48</v>
      </c>
      <c r="AX16" s="728"/>
      <c r="AY16" s="728"/>
      <c r="AZ16" s="729"/>
      <c r="BA16" s="727" t="s">
        <v>48</v>
      </c>
      <c r="BB16" s="728"/>
      <c r="BC16" s="728"/>
      <c r="BD16" s="729"/>
    </row>
    <row r="17" spans="1:56" s="18" customFormat="1" ht="30" customHeight="1" x14ac:dyDescent="0.25">
      <c r="A17" s="667"/>
      <c r="B17" s="173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76"/>
      <c r="S17" s="672"/>
      <c r="T17" s="673"/>
      <c r="U17" s="674"/>
      <c r="V17" s="681"/>
      <c r="W17" s="682"/>
      <c r="X17" s="682"/>
      <c r="Y17" s="682"/>
      <c r="Z17" s="682"/>
      <c r="AA17" s="682"/>
      <c r="AB17" s="682"/>
      <c r="AC17" s="683"/>
      <c r="AD17" s="711"/>
      <c r="AE17" s="713"/>
      <c r="AF17" s="711"/>
      <c r="AG17" s="724"/>
      <c r="AH17" s="724"/>
      <c r="AI17" s="724"/>
      <c r="AJ17" s="724"/>
      <c r="AK17" s="726"/>
      <c r="AL17" s="726"/>
      <c r="AM17" s="713"/>
      <c r="AN17" s="694"/>
      <c r="AO17" s="717"/>
      <c r="AP17" s="719"/>
      <c r="AQ17" s="719"/>
      <c r="AR17" s="721"/>
      <c r="AS17" s="721"/>
      <c r="AT17" s="719"/>
      <c r="AU17" s="719"/>
      <c r="AV17" s="749"/>
      <c r="AW17" s="745" t="s">
        <v>14</v>
      </c>
      <c r="AX17" s="747" t="s">
        <v>25</v>
      </c>
      <c r="AY17" s="747"/>
      <c r="AZ17" s="748"/>
      <c r="BA17" s="745" t="s">
        <v>14</v>
      </c>
      <c r="BB17" s="747" t="s">
        <v>25</v>
      </c>
      <c r="BC17" s="747"/>
      <c r="BD17" s="748"/>
    </row>
    <row r="18" spans="1:56" s="18" customFormat="1" ht="134.25" customHeight="1" thickBot="1" x14ac:dyDescent="0.3">
      <c r="A18" s="668"/>
      <c r="B18" s="17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77"/>
      <c r="S18" s="675"/>
      <c r="T18" s="676"/>
      <c r="U18" s="677"/>
      <c r="V18" s="684"/>
      <c r="W18" s="685"/>
      <c r="X18" s="685"/>
      <c r="Y18" s="685"/>
      <c r="Z18" s="685"/>
      <c r="AA18" s="685"/>
      <c r="AB18" s="685"/>
      <c r="AC18" s="686"/>
      <c r="AD18" s="712"/>
      <c r="AE18" s="714"/>
      <c r="AF18" s="712"/>
      <c r="AG18" s="168" t="s">
        <v>55</v>
      </c>
      <c r="AH18" s="169" t="s">
        <v>56</v>
      </c>
      <c r="AI18" s="168" t="s">
        <v>55</v>
      </c>
      <c r="AJ18" s="169" t="s">
        <v>56</v>
      </c>
      <c r="AK18" s="168" t="s">
        <v>55</v>
      </c>
      <c r="AL18" s="169" t="s">
        <v>56</v>
      </c>
      <c r="AM18" s="714"/>
      <c r="AN18" s="695"/>
      <c r="AO18" s="718"/>
      <c r="AP18" s="720"/>
      <c r="AQ18" s="720"/>
      <c r="AR18" s="722"/>
      <c r="AS18" s="722"/>
      <c r="AT18" s="720"/>
      <c r="AU18" s="720"/>
      <c r="AV18" s="750"/>
      <c r="AW18" s="746"/>
      <c r="AX18" s="170" t="s">
        <v>24</v>
      </c>
      <c r="AY18" s="170" t="s">
        <v>26</v>
      </c>
      <c r="AZ18" s="171" t="s">
        <v>27</v>
      </c>
      <c r="BA18" s="746"/>
      <c r="BB18" s="170" t="s">
        <v>24</v>
      </c>
      <c r="BC18" s="170" t="s">
        <v>26</v>
      </c>
      <c r="BD18" s="171" t="s">
        <v>27</v>
      </c>
    </row>
    <row r="19" spans="1:56" s="19" customFormat="1" ht="42.75" customHeight="1" thickBot="1" x14ac:dyDescent="0.3">
      <c r="A19" s="178">
        <v>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648">
        <v>2</v>
      </c>
      <c r="T19" s="649"/>
      <c r="U19" s="650"/>
      <c r="V19" s="651">
        <v>3</v>
      </c>
      <c r="W19" s="652"/>
      <c r="X19" s="652"/>
      <c r="Y19" s="652"/>
      <c r="Z19" s="652"/>
      <c r="AA19" s="652"/>
      <c r="AB19" s="652"/>
      <c r="AC19" s="653"/>
      <c r="AD19" s="179">
        <v>4</v>
      </c>
      <c r="AE19" s="180">
        <v>5</v>
      </c>
      <c r="AF19" s="181">
        <v>6</v>
      </c>
      <c r="AG19" s="182">
        <v>7</v>
      </c>
      <c r="AH19" s="182">
        <v>8</v>
      </c>
      <c r="AI19" s="182">
        <v>9</v>
      </c>
      <c r="AJ19" s="182">
        <v>10</v>
      </c>
      <c r="AK19" s="182">
        <v>11</v>
      </c>
      <c r="AL19" s="182">
        <v>12</v>
      </c>
      <c r="AM19" s="180">
        <v>13</v>
      </c>
      <c r="AN19" s="183">
        <v>14</v>
      </c>
      <c r="AO19" s="181">
        <v>15</v>
      </c>
      <c r="AP19" s="182">
        <v>16</v>
      </c>
      <c r="AQ19" s="182">
        <v>17</v>
      </c>
      <c r="AR19" s="182">
        <v>18</v>
      </c>
      <c r="AS19" s="182">
        <v>19</v>
      </c>
      <c r="AT19" s="182">
        <v>20</v>
      </c>
      <c r="AU19" s="184">
        <v>21</v>
      </c>
      <c r="AV19" s="180">
        <v>22</v>
      </c>
      <c r="AW19" s="185">
        <v>23</v>
      </c>
      <c r="AX19" s="186">
        <v>24</v>
      </c>
      <c r="AY19" s="186">
        <v>25</v>
      </c>
      <c r="AZ19" s="187">
        <v>26</v>
      </c>
      <c r="BA19" s="188">
        <v>27</v>
      </c>
      <c r="BB19" s="189">
        <v>28</v>
      </c>
      <c r="BC19" s="189">
        <v>29</v>
      </c>
      <c r="BD19" s="190">
        <v>30</v>
      </c>
    </row>
    <row r="20" spans="1:56" s="19" customFormat="1" ht="50.1" customHeight="1" thickBot="1" x14ac:dyDescent="0.3">
      <c r="A20" s="654" t="s">
        <v>65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6"/>
    </row>
    <row r="21" spans="1:56" s="19" customFormat="1" ht="50.1" customHeight="1" thickBot="1" x14ac:dyDescent="0.3">
      <c r="A21" s="657" t="s">
        <v>66</v>
      </c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41"/>
      <c r="BD21" s="658"/>
    </row>
    <row r="22" spans="1:56" s="19" customFormat="1" ht="89.55" customHeight="1" x14ac:dyDescent="0.25">
      <c r="A22" s="514">
        <v>1</v>
      </c>
      <c r="B22" s="199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201"/>
      <c r="S22" s="574" t="s">
        <v>85</v>
      </c>
      <c r="T22" s="659"/>
      <c r="U22" s="660"/>
      <c r="V22" s="661" t="s">
        <v>86</v>
      </c>
      <c r="W22" s="662"/>
      <c r="X22" s="662"/>
      <c r="Y22" s="662"/>
      <c r="Z22" s="662"/>
      <c r="AA22" s="662"/>
      <c r="AB22" s="662"/>
      <c r="AC22" s="663"/>
      <c r="AD22" s="139">
        <v>2</v>
      </c>
      <c r="AE22" s="132">
        <f t="shared" ref="AE22:AE26" si="0">AD22*30</f>
        <v>60</v>
      </c>
      <c r="AF22" s="139">
        <f t="shared" ref="AF22:AF25" si="1">SUM(AG22:AL22)</f>
        <v>36</v>
      </c>
      <c r="AG22" s="130">
        <v>24</v>
      </c>
      <c r="AH22" s="130"/>
      <c r="AI22" s="140"/>
      <c r="AJ22" s="130"/>
      <c r="AK22" s="130">
        <v>12</v>
      </c>
      <c r="AL22" s="130"/>
      <c r="AM22" s="132"/>
      <c r="AN22" s="205">
        <f t="shared" ref="AN22:AN26" si="2">AE22-AF22</f>
        <v>24</v>
      </c>
      <c r="AO22" s="207"/>
      <c r="AP22" s="134">
        <v>1</v>
      </c>
      <c r="AQ22" s="134">
        <v>1</v>
      </c>
      <c r="AR22" s="134"/>
      <c r="AS22" s="134"/>
      <c r="AT22" s="134"/>
      <c r="AU22" s="134"/>
      <c r="AV22" s="208"/>
      <c r="AW22" s="207">
        <v>1</v>
      </c>
      <c r="AX22" s="193">
        <v>1.3</v>
      </c>
      <c r="AY22" s="193">
        <v>0.7</v>
      </c>
      <c r="AZ22" s="208"/>
      <c r="BA22" s="212"/>
      <c r="BB22" s="194"/>
      <c r="BC22" s="194"/>
      <c r="BD22" s="195"/>
    </row>
    <row r="23" spans="1:56" s="19" customFormat="1" ht="98.4" customHeight="1" x14ac:dyDescent="0.25">
      <c r="A23" s="247">
        <v>2</v>
      </c>
      <c r="B23" s="20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202"/>
      <c r="S23" s="563" t="s">
        <v>84</v>
      </c>
      <c r="T23" s="564"/>
      <c r="U23" s="565"/>
      <c r="V23" s="636" t="s">
        <v>100</v>
      </c>
      <c r="W23" s="664"/>
      <c r="X23" s="664"/>
      <c r="Y23" s="664"/>
      <c r="Z23" s="664"/>
      <c r="AA23" s="664"/>
      <c r="AB23" s="664"/>
      <c r="AC23" s="665"/>
      <c r="AD23" s="142">
        <v>1</v>
      </c>
      <c r="AE23" s="143">
        <f t="shared" si="0"/>
        <v>30</v>
      </c>
      <c r="AF23" s="142">
        <f t="shared" si="1"/>
        <v>18</v>
      </c>
      <c r="AG23" s="118">
        <v>12</v>
      </c>
      <c r="AH23" s="118"/>
      <c r="AI23" s="138"/>
      <c r="AJ23" s="118"/>
      <c r="AK23" s="118">
        <v>6</v>
      </c>
      <c r="AL23" s="118"/>
      <c r="AM23" s="143"/>
      <c r="AN23" s="206">
        <f t="shared" si="2"/>
        <v>12</v>
      </c>
      <c r="AO23" s="209"/>
      <c r="AP23" s="120"/>
      <c r="AQ23" s="120"/>
      <c r="AR23" s="120"/>
      <c r="AS23" s="120"/>
      <c r="AT23" s="120"/>
      <c r="AU23" s="120"/>
      <c r="AV23" s="121"/>
      <c r="AW23" s="209">
        <v>2</v>
      </c>
      <c r="AX23" s="123">
        <v>0.7</v>
      </c>
      <c r="AY23" s="123">
        <v>0.3</v>
      </c>
      <c r="AZ23" s="121"/>
      <c r="BA23" s="124"/>
      <c r="BB23" s="125"/>
      <c r="BC23" s="125"/>
      <c r="BD23" s="196"/>
    </row>
    <row r="24" spans="1:56" s="19" customFormat="1" ht="88.8" customHeight="1" x14ac:dyDescent="0.25">
      <c r="A24" s="247">
        <v>3</v>
      </c>
      <c r="B24" s="20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202"/>
      <c r="S24" s="633" t="s">
        <v>78</v>
      </c>
      <c r="T24" s="634"/>
      <c r="U24" s="635"/>
      <c r="V24" s="636" t="s">
        <v>87</v>
      </c>
      <c r="W24" s="664"/>
      <c r="X24" s="664"/>
      <c r="Y24" s="664"/>
      <c r="Z24" s="664"/>
      <c r="AA24" s="664"/>
      <c r="AB24" s="664"/>
      <c r="AC24" s="665"/>
      <c r="AD24" s="142">
        <v>2</v>
      </c>
      <c r="AE24" s="143">
        <f t="shared" si="0"/>
        <v>60</v>
      </c>
      <c r="AF24" s="142">
        <f t="shared" si="1"/>
        <v>36</v>
      </c>
      <c r="AG24" s="118">
        <v>18</v>
      </c>
      <c r="AH24" s="118"/>
      <c r="AI24" s="138"/>
      <c r="AJ24" s="118"/>
      <c r="AK24" s="118">
        <v>18</v>
      </c>
      <c r="AL24" s="118"/>
      <c r="AM24" s="143"/>
      <c r="AN24" s="206">
        <f t="shared" si="2"/>
        <v>24</v>
      </c>
      <c r="AO24" s="209"/>
      <c r="AP24" s="120">
        <v>1</v>
      </c>
      <c r="AQ24" s="120">
        <v>1</v>
      </c>
      <c r="AR24" s="120"/>
      <c r="AS24" s="120"/>
      <c r="AT24" s="120"/>
      <c r="AU24" s="120"/>
      <c r="AV24" s="121"/>
      <c r="AW24" s="209">
        <v>2</v>
      </c>
      <c r="AX24" s="126">
        <v>1</v>
      </c>
      <c r="AY24" s="126">
        <v>1</v>
      </c>
      <c r="AZ24" s="121"/>
      <c r="BA24" s="209"/>
      <c r="BB24" s="123"/>
      <c r="BC24" s="123"/>
      <c r="BD24" s="196"/>
    </row>
    <row r="25" spans="1:56" s="19" customFormat="1" ht="91.2" customHeight="1" x14ac:dyDescent="0.25">
      <c r="A25" s="247">
        <v>4</v>
      </c>
      <c r="B25" s="20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202"/>
      <c r="S25" s="563" t="s">
        <v>197</v>
      </c>
      <c r="T25" s="564"/>
      <c r="U25" s="565"/>
      <c r="V25" s="636" t="s">
        <v>89</v>
      </c>
      <c r="W25" s="664"/>
      <c r="X25" s="664"/>
      <c r="Y25" s="664"/>
      <c r="Z25" s="664"/>
      <c r="AA25" s="664"/>
      <c r="AB25" s="664"/>
      <c r="AC25" s="665"/>
      <c r="AD25" s="142">
        <v>3</v>
      </c>
      <c r="AE25" s="143">
        <f t="shared" si="0"/>
        <v>90</v>
      </c>
      <c r="AF25" s="142">
        <f t="shared" si="1"/>
        <v>72</v>
      </c>
      <c r="AG25" s="118"/>
      <c r="AH25" s="118"/>
      <c r="AI25" s="118">
        <v>72</v>
      </c>
      <c r="AJ25" s="118"/>
      <c r="AK25" s="118"/>
      <c r="AL25" s="118"/>
      <c r="AM25" s="143"/>
      <c r="AN25" s="206">
        <f t="shared" si="2"/>
        <v>18</v>
      </c>
      <c r="AO25" s="209"/>
      <c r="AP25" s="120">
        <v>2</v>
      </c>
      <c r="AQ25" s="120">
        <v>2</v>
      </c>
      <c r="AR25" s="120"/>
      <c r="AS25" s="120"/>
      <c r="AT25" s="120"/>
      <c r="AU25" s="120"/>
      <c r="AV25" s="121">
        <v>1</v>
      </c>
      <c r="AW25" s="209">
        <v>2</v>
      </c>
      <c r="AX25" s="126"/>
      <c r="AY25" s="126">
        <v>2</v>
      </c>
      <c r="AZ25" s="121"/>
      <c r="BA25" s="209">
        <f>SUM(BB25:BD25)</f>
        <v>2</v>
      </c>
      <c r="BB25" s="123"/>
      <c r="BC25" s="126">
        <v>2</v>
      </c>
      <c r="BD25" s="196"/>
    </row>
    <row r="26" spans="1:56" s="19" customFormat="1" ht="49.05" customHeight="1" thickBot="1" x14ac:dyDescent="0.3">
      <c r="A26" s="257">
        <v>5</v>
      </c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5"/>
      <c r="S26" s="764" t="s">
        <v>107</v>
      </c>
      <c r="T26" s="765"/>
      <c r="U26" s="766"/>
      <c r="V26" s="767" t="s">
        <v>49</v>
      </c>
      <c r="W26" s="768"/>
      <c r="X26" s="768"/>
      <c r="Y26" s="768"/>
      <c r="Z26" s="768"/>
      <c r="AA26" s="768"/>
      <c r="AB26" s="768"/>
      <c r="AC26" s="769"/>
      <c r="AD26" s="216">
        <v>3</v>
      </c>
      <c r="AE26" s="217">
        <f t="shared" si="0"/>
        <v>90</v>
      </c>
      <c r="AF26" s="216">
        <f>SUM(AG26:AK26)</f>
        <v>54</v>
      </c>
      <c r="AG26" s="136">
        <v>18</v>
      </c>
      <c r="AH26" s="136"/>
      <c r="AI26" s="136"/>
      <c r="AJ26" s="136"/>
      <c r="AK26" s="136">
        <v>36</v>
      </c>
      <c r="AL26" s="218"/>
      <c r="AM26" s="217"/>
      <c r="AN26" s="219">
        <f t="shared" si="2"/>
        <v>36</v>
      </c>
      <c r="AO26" s="220"/>
      <c r="AP26" s="127">
        <v>2</v>
      </c>
      <c r="AQ26" s="127">
        <v>2</v>
      </c>
      <c r="AR26" s="127"/>
      <c r="AS26" s="127"/>
      <c r="AT26" s="127"/>
      <c r="AU26" s="127"/>
      <c r="AV26" s="128"/>
      <c r="AW26" s="220"/>
      <c r="AX26" s="221"/>
      <c r="AY26" s="222"/>
      <c r="AZ26" s="128"/>
      <c r="BA26" s="522">
        <f>SUM(BB26:BD26)</f>
        <v>3</v>
      </c>
      <c r="BB26" s="221">
        <v>1</v>
      </c>
      <c r="BC26" s="221"/>
      <c r="BD26" s="223">
        <v>2</v>
      </c>
    </row>
    <row r="27" spans="1:56" s="21" customFormat="1" ht="50.1" customHeight="1" thickBot="1" x14ac:dyDescent="0.3">
      <c r="A27" s="760" t="s">
        <v>69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70"/>
      <c r="AD27" s="291">
        <f>SUM(AD22:AD26)</f>
        <v>11</v>
      </c>
      <c r="AE27" s="292">
        <f>SUM(AE22:AE26)</f>
        <v>330</v>
      </c>
      <c r="AF27" s="293">
        <f>SUM(AF22:AF26)</f>
        <v>216</v>
      </c>
      <c r="AG27" s="284">
        <f>SUM(AG22:AG26)</f>
        <v>72</v>
      </c>
      <c r="AH27" s="284"/>
      <c r="AI27" s="284">
        <f>SUM(AI22:AI26)</f>
        <v>72</v>
      </c>
      <c r="AJ27" s="294"/>
      <c r="AK27" s="294">
        <f>SUM(AK22:AK26)</f>
        <v>72</v>
      </c>
      <c r="AL27" s="295">
        <f>SUM(AL22:AL26)</f>
        <v>0</v>
      </c>
      <c r="AM27" s="292"/>
      <c r="AN27" s="320">
        <f>SUM(AN22:AN26)</f>
        <v>114</v>
      </c>
      <c r="AO27" s="322">
        <f>COUNTIF(AO22:AO26,"1")+COUNTIF(AO22:AO26,"2")+COUNTIF(AO22:AO26,"3")</f>
        <v>0</v>
      </c>
      <c r="AP27" s="323">
        <f t="shared" ref="AP27:AV27" si="3">COUNTIF(AP22:AP26,"1")+COUNTIF(AP22:AP26,"2")+COUNTIF(AP22:AP26,"3")</f>
        <v>4</v>
      </c>
      <c r="AQ27" s="323">
        <f t="shared" si="3"/>
        <v>4</v>
      </c>
      <c r="AR27" s="319">
        <f t="shared" si="3"/>
        <v>0</v>
      </c>
      <c r="AS27" s="319">
        <f t="shared" si="3"/>
        <v>0</v>
      </c>
      <c r="AT27" s="319">
        <f t="shared" si="3"/>
        <v>0</v>
      </c>
      <c r="AU27" s="319">
        <f t="shared" si="3"/>
        <v>0</v>
      </c>
      <c r="AV27" s="324">
        <f t="shared" si="3"/>
        <v>1</v>
      </c>
      <c r="AW27" s="321">
        <f t="shared" ref="AW27:BC27" si="4">SUM(AW22:AW26)</f>
        <v>7</v>
      </c>
      <c r="AX27" s="294">
        <f t="shared" si="4"/>
        <v>3</v>
      </c>
      <c r="AY27" s="294">
        <f t="shared" si="4"/>
        <v>4</v>
      </c>
      <c r="AZ27" s="343">
        <f t="shared" si="4"/>
        <v>0</v>
      </c>
      <c r="BA27" s="291">
        <f t="shared" si="4"/>
        <v>5</v>
      </c>
      <c r="BB27" s="294">
        <f t="shared" si="4"/>
        <v>1</v>
      </c>
      <c r="BC27" s="294">
        <f t="shared" si="4"/>
        <v>2</v>
      </c>
      <c r="BD27" s="292"/>
    </row>
    <row r="28" spans="1:56" s="19" customFormat="1" ht="50.1" customHeight="1" thickBot="1" x14ac:dyDescent="0.3">
      <c r="A28" s="657" t="s">
        <v>67</v>
      </c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641"/>
      <c r="AK28" s="641"/>
      <c r="AL28" s="641"/>
      <c r="AM28" s="641"/>
      <c r="AN28" s="641"/>
      <c r="AO28" s="763"/>
      <c r="AP28" s="763"/>
      <c r="AQ28" s="763"/>
      <c r="AR28" s="763"/>
      <c r="AS28" s="763"/>
      <c r="AT28" s="763"/>
      <c r="AU28" s="763"/>
      <c r="AV28" s="763"/>
      <c r="AW28" s="641"/>
      <c r="AX28" s="641"/>
      <c r="AY28" s="641"/>
      <c r="AZ28" s="641"/>
      <c r="BA28" s="641"/>
      <c r="BB28" s="641"/>
      <c r="BC28" s="641"/>
      <c r="BD28" s="658"/>
    </row>
    <row r="29" spans="1:56" s="20" customFormat="1" ht="90" customHeight="1" x14ac:dyDescent="0.25">
      <c r="A29" s="514">
        <v>6</v>
      </c>
      <c r="B29" s="228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30"/>
      <c r="S29" s="775" t="s">
        <v>108</v>
      </c>
      <c r="T29" s="776"/>
      <c r="U29" s="777"/>
      <c r="V29" s="661" t="s">
        <v>88</v>
      </c>
      <c r="W29" s="662"/>
      <c r="X29" s="662"/>
      <c r="Y29" s="662"/>
      <c r="Z29" s="662"/>
      <c r="AA29" s="662"/>
      <c r="AB29" s="662"/>
      <c r="AC29" s="663"/>
      <c r="AD29" s="139">
        <v>4</v>
      </c>
      <c r="AE29" s="132">
        <f t="shared" ref="AE29:AE35" si="5">AD29*30</f>
        <v>120</v>
      </c>
      <c r="AF29" s="133">
        <f>SUM(AG29:AL29)</f>
        <v>54</v>
      </c>
      <c r="AG29" s="130">
        <v>36</v>
      </c>
      <c r="AH29" s="130"/>
      <c r="AI29" s="130"/>
      <c r="AJ29" s="130"/>
      <c r="AK29" s="130">
        <v>18</v>
      </c>
      <c r="AL29" s="130"/>
      <c r="AM29" s="132"/>
      <c r="AN29" s="205">
        <f t="shared" ref="AN29:AN35" si="6">AE29-AF29</f>
        <v>66</v>
      </c>
      <c r="AO29" s="207">
        <v>1</v>
      </c>
      <c r="AP29" s="134"/>
      <c r="AQ29" s="134">
        <v>1</v>
      </c>
      <c r="AR29" s="134"/>
      <c r="AS29" s="134"/>
      <c r="AT29" s="134"/>
      <c r="AU29" s="134"/>
      <c r="AV29" s="208"/>
      <c r="AW29" s="207">
        <f>SUM(AX29:AZ29)</f>
        <v>3</v>
      </c>
      <c r="AX29" s="134">
        <v>2</v>
      </c>
      <c r="AY29" s="134"/>
      <c r="AZ29" s="208">
        <v>1</v>
      </c>
      <c r="BA29" s="207"/>
      <c r="BB29" s="134"/>
      <c r="BC29" s="134"/>
      <c r="BD29" s="208"/>
    </row>
    <row r="30" spans="1:56" s="19" customFormat="1" ht="95.55" customHeight="1" x14ac:dyDescent="0.25">
      <c r="A30" s="247">
        <v>7</v>
      </c>
      <c r="B30" s="20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202"/>
      <c r="S30" s="563" t="s">
        <v>109</v>
      </c>
      <c r="T30" s="564"/>
      <c r="U30" s="565"/>
      <c r="V30" s="636" t="s">
        <v>88</v>
      </c>
      <c r="W30" s="637"/>
      <c r="X30" s="637"/>
      <c r="Y30" s="637"/>
      <c r="Z30" s="637"/>
      <c r="AA30" s="637"/>
      <c r="AB30" s="637"/>
      <c r="AC30" s="638"/>
      <c r="AD30" s="142">
        <v>1</v>
      </c>
      <c r="AE30" s="143">
        <f t="shared" si="5"/>
        <v>30</v>
      </c>
      <c r="AF30" s="117"/>
      <c r="AG30" s="118"/>
      <c r="AH30" s="118"/>
      <c r="AI30" s="118"/>
      <c r="AJ30" s="118"/>
      <c r="AK30" s="118"/>
      <c r="AL30" s="118"/>
      <c r="AM30" s="143"/>
      <c r="AN30" s="206">
        <f t="shared" si="6"/>
        <v>30</v>
      </c>
      <c r="AO30" s="209"/>
      <c r="AP30" s="120">
        <v>1</v>
      </c>
      <c r="AQ30" s="120"/>
      <c r="AR30" s="120"/>
      <c r="AS30" s="120">
        <v>1</v>
      </c>
      <c r="AT30" s="120"/>
      <c r="AU30" s="120"/>
      <c r="AV30" s="121"/>
      <c r="AW30" s="209"/>
      <c r="AX30" s="120"/>
      <c r="AY30" s="120"/>
      <c r="AZ30" s="121"/>
      <c r="BA30" s="209"/>
      <c r="BB30" s="120"/>
      <c r="BC30" s="120"/>
      <c r="BD30" s="121"/>
    </row>
    <row r="31" spans="1:56" s="19" customFormat="1" ht="88.95" customHeight="1" x14ac:dyDescent="0.25">
      <c r="A31" s="247">
        <v>8</v>
      </c>
      <c r="B31" s="229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31"/>
      <c r="S31" s="633" t="s">
        <v>110</v>
      </c>
      <c r="T31" s="634"/>
      <c r="U31" s="635"/>
      <c r="V31" s="636" t="s">
        <v>88</v>
      </c>
      <c r="W31" s="664"/>
      <c r="X31" s="664"/>
      <c r="Y31" s="664"/>
      <c r="Z31" s="664"/>
      <c r="AA31" s="664"/>
      <c r="AB31" s="664"/>
      <c r="AC31" s="665"/>
      <c r="AD31" s="142">
        <v>4</v>
      </c>
      <c r="AE31" s="143">
        <f t="shared" si="5"/>
        <v>120</v>
      </c>
      <c r="AF31" s="117">
        <f>SUM(AG31:AL31)</f>
        <v>54</v>
      </c>
      <c r="AG31" s="118">
        <v>36</v>
      </c>
      <c r="AH31" s="118"/>
      <c r="AI31" s="118"/>
      <c r="AJ31" s="118"/>
      <c r="AK31" s="118">
        <v>18</v>
      </c>
      <c r="AL31" s="118"/>
      <c r="AM31" s="143"/>
      <c r="AN31" s="206">
        <f t="shared" si="6"/>
        <v>66</v>
      </c>
      <c r="AO31" s="209"/>
      <c r="AP31" s="120">
        <v>1</v>
      </c>
      <c r="AQ31" s="120">
        <v>1</v>
      </c>
      <c r="AR31" s="120"/>
      <c r="AS31" s="120"/>
      <c r="AT31" s="120"/>
      <c r="AU31" s="120"/>
      <c r="AV31" s="121"/>
      <c r="AW31" s="209">
        <f>SUM(AX31:AZ31)</f>
        <v>3</v>
      </c>
      <c r="AX31" s="120">
        <v>2</v>
      </c>
      <c r="AY31" s="120"/>
      <c r="AZ31" s="121">
        <v>1</v>
      </c>
      <c r="BA31" s="209"/>
      <c r="BB31" s="120"/>
      <c r="BC31" s="120"/>
      <c r="BD31" s="121"/>
    </row>
    <row r="32" spans="1:56" s="19" customFormat="1" ht="76.05" customHeight="1" x14ac:dyDescent="0.25">
      <c r="A32" s="247">
        <v>9</v>
      </c>
      <c r="B32" s="20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202"/>
      <c r="S32" s="633" t="s">
        <v>111</v>
      </c>
      <c r="T32" s="634"/>
      <c r="U32" s="635"/>
      <c r="V32" s="636" t="s">
        <v>88</v>
      </c>
      <c r="W32" s="637"/>
      <c r="X32" s="637"/>
      <c r="Y32" s="637"/>
      <c r="Z32" s="637"/>
      <c r="AA32" s="637"/>
      <c r="AB32" s="637"/>
      <c r="AC32" s="638"/>
      <c r="AD32" s="142">
        <v>4</v>
      </c>
      <c r="AE32" s="143">
        <f t="shared" si="5"/>
        <v>120</v>
      </c>
      <c r="AF32" s="117">
        <v>54</v>
      </c>
      <c r="AG32" s="118">
        <v>36</v>
      </c>
      <c r="AH32" s="118"/>
      <c r="AI32" s="118"/>
      <c r="AJ32" s="118"/>
      <c r="AK32" s="118">
        <v>18</v>
      </c>
      <c r="AL32" s="118"/>
      <c r="AM32" s="143"/>
      <c r="AN32" s="206">
        <f t="shared" si="6"/>
        <v>66</v>
      </c>
      <c r="AO32" s="209">
        <v>1</v>
      </c>
      <c r="AP32" s="120"/>
      <c r="AQ32" s="120">
        <v>1</v>
      </c>
      <c r="AR32" s="120"/>
      <c r="AS32" s="120"/>
      <c r="AT32" s="120"/>
      <c r="AU32" s="120"/>
      <c r="AV32" s="121"/>
      <c r="AW32" s="232">
        <f>SUM(AX32:AZ32)</f>
        <v>3</v>
      </c>
      <c r="AX32" s="126">
        <v>2</v>
      </c>
      <c r="AY32" s="126"/>
      <c r="AZ32" s="121">
        <v>1</v>
      </c>
      <c r="BA32" s="124"/>
      <c r="BB32" s="125"/>
      <c r="BC32" s="125"/>
      <c r="BD32" s="196"/>
    </row>
    <row r="33" spans="1:56" s="19" customFormat="1" ht="76.05" customHeight="1" x14ac:dyDescent="0.25">
      <c r="A33" s="247">
        <v>10</v>
      </c>
      <c r="B33" s="20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202"/>
      <c r="S33" s="633" t="s">
        <v>112</v>
      </c>
      <c r="T33" s="634"/>
      <c r="U33" s="635"/>
      <c r="V33" s="636" t="s">
        <v>88</v>
      </c>
      <c r="W33" s="637"/>
      <c r="X33" s="637"/>
      <c r="Y33" s="637"/>
      <c r="Z33" s="637"/>
      <c r="AA33" s="637"/>
      <c r="AB33" s="637"/>
      <c r="AC33" s="638"/>
      <c r="AD33" s="142">
        <v>4.5</v>
      </c>
      <c r="AE33" s="143">
        <f t="shared" si="5"/>
        <v>135</v>
      </c>
      <c r="AF33" s="117">
        <v>54</v>
      </c>
      <c r="AG33" s="118">
        <v>36</v>
      </c>
      <c r="AH33" s="118"/>
      <c r="AI33" s="118"/>
      <c r="AJ33" s="118"/>
      <c r="AK33" s="118">
        <v>18</v>
      </c>
      <c r="AL33" s="118"/>
      <c r="AM33" s="143"/>
      <c r="AN33" s="206">
        <f t="shared" si="6"/>
        <v>81</v>
      </c>
      <c r="AO33" s="209">
        <v>1</v>
      </c>
      <c r="AP33" s="120"/>
      <c r="AQ33" s="120">
        <v>1</v>
      </c>
      <c r="AR33" s="120"/>
      <c r="AS33" s="120"/>
      <c r="AT33" s="120"/>
      <c r="AU33" s="120"/>
      <c r="AV33" s="121"/>
      <c r="AW33" s="232">
        <f>SUM(AX33:AZ33)</f>
        <v>3</v>
      </c>
      <c r="AX33" s="126">
        <v>2</v>
      </c>
      <c r="AY33" s="126"/>
      <c r="AZ33" s="121">
        <v>1</v>
      </c>
      <c r="BA33" s="124"/>
      <c r="BB33" s="125"/>
      <c r="BC33" s="125"/>
      <c r="BD33" s="196"/>
    </row>
    <row r="34" spans="1:56" s="19" customFormat="1" ht="76.05" customHeight="1" x14ac:dyDescent="0.25">
      <c r="A34" s="247">
        <v>11</v>
      </c>
      <c r="B34" s="20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202"/>
      <c r="S34" s="633" t="s">
        <v>91</v>
      </c>
      <c r="T34" s="634"/>
      <c r="U34" s="635"/>
      <c r="V34" s="636" t="s">
        <v>88</v>
      </c>
      <c r="W34" s="637"/>
      <c r="X34" s="637"/>
      <c r="Y34" s="637"/>
      <c r="Z34" s="637"/>
      <c r="AA34" s="637"/>
      <c r="AB34" s="637"/>
      <c r="AC34" s="638"/>
      <c r="AD34" s="142">
        <v>4</v>
      </c>
      <c r="AE34" s="143">
        <f t="shared" si="5"/>
        <v>120</v>
      </c>
      <c r="AF34" s="117">
        <v>54</v>
      </c>
      <c r="AG34" s="118">
        <v>36</v>
      </c>
      <c r="AH34" s="118"/>
      <c r="AI34" s="118"/>
      <c r="AJ34" s="118"/>
      <c r="AK34" s="118">
        <v>18</v>
      </c>
      <c r="AL34" s="118"/>
      <c r="AM34" s="143"/>
      <c r="AN34" s="206">
        <f t="shared" si="6"/>
        <v>66</v>
      </c>
      <c r="AO34" s="209"/>
      <c r="AP34" s="120">
        <v>1</v>
      </c>
      <c r="AQ34" s="120">
        <v>1</v>
      </c>
      <c r="AR34" s="120"/>
      <c r="AS34" s="120"/>
      <c r="AT34" s="120"/>
      <c r="AU34" s="120"/>
      <c r="AV34" s="121"/>
      <c r="AW34" s="232">
        <f>SUM(AX34:AZ34)</f>
        <v>3</v>
      </c>
      <c r="AX34" s="126">
        <v>2</v>
      </c>
      <c r="AY34" s="126"/>
      <c r="AZ34" s="121">
        <v>1</v>
      </c>
      <c r="BA34" s="124"/>
      <c r="BB34" s="125"/>
      <c r="BC34" s="125"/>
      <c r="BD34" s="196"/>
    </row>
    <row r="35" spans="1:56" s="19" customFormat="1" ht="73.5" customHeight="1" thickBot="1" x14ac:dyDescent="0.3">
      <c r="A35" s="257">
        <v>12</v>
      </c>
      <c r="B35" s="21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5"/>
      <c r="S35" s="764" t="s">
        <v>113</v>
      </c>
      <c r="T35" s="765"/>
      <c r="U35" s="766"/>
      <c r="V35" s="767" t="s">
        <v>88</v>
      </c>
      <c r="W35" s="768"/>
      <c r="X35" s="768"/>
      <c r="Y35" s="768"/>
      <c r="Z35" s="768"/>
      <c r="AA35" s="768"/>
      <c r="AB35" s="768"/>
      <c r="AC35" s="769"/>
      <c r="AD35" s="144">
        <v>1</v>
      </c>
      <c r="AE35" s="148">
        <f t="shared" si="5"/>
        <v>30</v>
      </c>
      <c r="AF35" s="135"/>
      <c r="AG35" s="136"/>
      <c r="AH35" s="136"/>
      <c r="AI35" s="136"/>
      <c r="AJ35" s="136"/>
      <c r="AK35" s="136"/>
      <c r="AL35" s="136"/>
      <c r="AM35" s="217"/>
      <c r="AN35" s="219">
        <f t="shared" si="6"/>
        <v>30</v>
      </c>
      <c r="AO35" s="220"/>
      <c r="AP35" s="127">
        <v>2</v>
      </c>
      <c r="AQ35" s="127"/>
      <c r="AR35" s="127"/>
      <c r="AS35" s="127">
        <v>2</v>
      </c>
      <c r="AT35" s="127"/>
      <c r="AU35" s="127"/>
      <c r="AV35" s="128"/>
      <c r="AW35" s="220"/>
      <c r="AX35" s="127"/>
      <c r="AY35" s="127"/>
      <c r="AZ35" s="128"/>
      <c r="BA35" s="220"/>
      <c r="BB35" s="127"/>
      <c r="BC35" s="127"/>
      <c r="BD35" s="128"/>
    </row>
    <row r="36" spans="1:56" s="19" customFormat="1" ht="50.1" customHeight="1" thickBot="1" x14ac:dyDescent="0.3">
      <c r="A36" s="657" t="s">
        <v>68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  <c r="AC36" s="771"/>
      <c r="AD36" s="771"/>
      <c r="AE36" s="771"/>
      <c r="AF36" s="771"/>
      <c r="AG36" s="771"/>
      <c r="AH36" s="771"/>
      <c r="AI36" s="771"/>
      <c r="AJ36" s="771"/>
      <c r="AK36" s="771"/>
      <c r="AL36" s="771"/>
      <c r="AM36" s="771"/>
      <c r="AN36" s="771"/>
      <c r="AO36" s="771"/>
      <c r="AP36" s="771"/>
      <c r="AQ36" s="771"/>
      <c r="AR36" s="771"/>
      <c r="AS36" s="771"/>
      <c r="AT36" s="771"/>
      <c r="AU36" s="771"/>
      <c r="AV36" s="771"/>
      <c r="AW36" s="771"/>
      <c r="AX36" s="771"/>
      <c r="AY36" s="771"/>
      <c r="AZ36" s="771"/>
      <c r="BA36" s="771"/>
      <c r="BB36" s="771"/>
      <c r="BC36" s="771"/>
      <c r="BD36" s="772"/>
    </row>
    <row r="37" spans="1:56" s="19" customFormat="1" ht="110.55" customHeight="1" x14ac:dyDescent="0.25">
      <c r="A37" s="514">
        <v>13</v>
      </c>
      <c r="B37" s="228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30"/>
      <c r="S37" s="574" t="s">
        <v>92</v>
      </c>
      <c r="T37" s="659"/>
      <c r="U37" s="660"/>
      <c r="V37" s="661" t="s">
        <v>88</v>
      </c>
      <c r="W37" s="662"/>
      <c r="X37" s="662"/>
      <c r="Y37" s="662"/>
      <c r="Z37" s="662"/>
      <c r="AA37" s="662"/>
      <c r="AB37" s="662"/>
      <c r="AC37" s="663"/>
      <c r="AD37" s="561">
        <v>2</v>
      </c>
      <c r="AE37" s="559">
        <f>AD37*30</f>
        <v>60</v>
      </c>
      <c r="AF37" s="236">
        <f>AG37+AI37+AK37</f>
        <v>36</v>
      </c>
      <c r="AG37" s="130">
        <v>18</v>
      </c>
      <c r="AH37" s="131"/>
      <c r="AI37" s="130">
        <v>18</v>
      </c>
      <c r="AJ37" s="131"/>
      <c r="AK37" s="131"/>
      <c r="AL37" s="131"/>
      <c r="AM37" s="235"/>
      <c r="AN37" s="559">
        <f>AE37-AF37</f>
        <v>24</v>
      </c>
      <c r="AO37" s="139"/>
      <c r="AP37" s="130">
        <v>1</v>
      </c>
      <c r="AQ37" s="130"/>
      <c r="AR37" s="130"/>
      <c r="AS37" s="130"/>
      <c r="AT37" s="130"/>
      <c r="AU37" s="134"/>
      <c r="AV37" s="208"/>
      <c r="AW37" s="237">
        <f>AX37+AY37+AZ37</f>
        <v>2</v>
      </c>
      <c r="AX37" s="233">
        <v>1</v>
      </c>
      <c r="AY37" s="233">
        <f>AI37/18</f>
        <v>1</v>
      </c>
      <c r="AZ37" s="238"/>
      <c r="BA37" s="212"/>
      <c r="BB37" s="194"/>
      <c r="BC37" s="194"/>
      <c r="BD37" s="195"/>
    </row>
    <row r="38" spans="1:56" s="19" customFormat="1" ht="110.55" customHeight="1" thickBot="1" x14ac:dyDescent="0.3">
      <c r="A38" s="257">
        <v>14</v>
      </c>
      <c r="B38" s="239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569" t="s">
        <v>93</v>
      </c>
      <c r="T38" s="580"/>
      <c r="U38" s="581"/>
      <c r="V38" s="767" t="s">
        <v>88</v>
      </c>
      <c r="W38" s="773"/>
      <c r="X38" s="773"/>
      <c r="Y38" s="773"/>
      <c r="Z38" s="773"/>
      <c r="AA38" s="773"/>
      <c r="AB38" s="773"/>
      <c r="AC38" s="774"/>
      <c r="AD38" s="562">
        <v>2</v>
      </c>
      <c r="AE38" s="560">
        <f>AD38*30</f>
        <v>60</v>
      </c>
      <c r="AF38" s="135">
        <f>SUM(AG38:AL38)</f>
        <v>36</v>
      </c>
      <c r="AG38" s="136">
        <v>18</v>
      </c>
      <c r="AH38" s="136"/>
      <c r="AI38" s="136">
        <v>18</v>
      </c>
      <c r="AJ38" s="136"/>
      <c r="AK38" s="136"/>
      <c r="AL38" s="136"/>
      <c r="AM38" s="217"/>
      <c r="AN38" s="560">
        <f>AE38-AF38</f>
        <v>24</v>
      </c>
      <c r="AO38" s="220"/>
      <c r="AP38" s="127">
        <v>2</v>
      </c>
      <c r="AQ38" s="127"/>
      <c r="AR38" s="127"/>
      <c r="AS38" s="127"/>
      <c r="AT38" s="127"/>
      <c r="AU38" s="127"/>
      <c r="AV38" s="128"/>
      <c r="AW38" s="220"/>
      <c r="AX38" s="127"/>
      <c r="AY38" s="127"/>
      <c r="AZ38" s="128"/>
      <c r="BA38" s="242">
        <f>BB38+BC38+BD38</f>
        <v>2</v>
      </c>
      <c r="BB38" s="243">
        <v>1</v>
      </c>
      <c r="BC38" s="243">
        <v>1</v>
      </c>
      <c r="BD38" s="223"/>
    </row>
    <row r="39" spans="1:56" s="21" customFormat="1" ht="50.1" customHeight="1" thickBot="1" x14ac:dyDescent="0.3">
      <c r="A39" s="760" t="s">
        <v>71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2"/>
      <c r="AD39" s="300">
        <f>SUM(AD37:AD38,AD29:AD35)</f>
        <v>26.5</v>
      </c>
      <c r="AE39" s="283">
        <f>SUM(AE37:AE38,AE29:AE35)</f>
        <v>795</v>
      </c>
      <c r="AF39" s="282">
        <f>SUM(AF37:AF38,AF29:AF35)</f>
        <v>342</v>
      </c>
      <c r="AG39" s="285">
        <f>SUM(AG37:AG38,AG29:AG35)</f>
        <v>216</v>
      </c>
      <c r="AH39" s="285"/>
      <c r="AI39" s="285">
        <f>SUM(AI37:AI38,AI29:AI35)</f>
        <v>36</v>
      </c>
      <c r="AJ39" s="294"/>
      <c r="AK39" s="294">
        <f>SUM(AK37:AK38,AK29:AK35)</f>
        <v>90</v>
      </c>
      <c r="AL39" s="295">
        <f>SUM(AL37:AL38,AL29:AL35)</f>
        <v>0</v>
      </c>
      <c r="AM39" s="292"/>
      <c r="AN39" s="320">
        <f>SUM(AN37:AN38,AN29:AN35)</f>
        <v>453</v>
      </c>
      <c r="AO39" s="330">
        <f>COUNTIF(AO29:AO38,"1")+COUNTIF(AO29:AO38,"2")+COUNTIF(AO29:AO38,"3")</f>
        <v>3</v>
      </c>
      <c r="AP39" s="323">
        <f t="shared" ref="AP39:AV39" si="7">COUNTIF(AP29:AP38,"1")+COUNTIF(AP29:AP38,"2")+COUNTIF(AP29:AP38,"3")</f>
        <v>6</v>
      </c>
      <c r="AQ39" s="323">
        <f t="shared" si="7"/>
        <v>5</v>
      </c>
      <c r="AR39" s="319">
        <f t="shared" si="7"/>
        <v>0</v>
      </c>
      <c r="AS39" s="323">
        <f t="shared" si="7"/>
        <v>2</v>
      </c>
      <c r="AT39" s="319">
        <f t="shared" si="7"/>
        <v>0</v>
      </c>
      <c r="AU39" s="319">
        <f t="shared" si="7"/>
        <v>0</v>
      </c>
      <c r="AV39" s="342">
        <f t="shared" si="7"/>
        <v>0</v>
      </c>
      <c r="AW39" s="325">
        <f>SUM(AW37:AW38,AW29:AW35)</f>
        <v>17</v>
      </c>
      <c r="AX39" s="303">
        <f>SUM(AX37:AX38,AX29:AX35)</f>
        <v>11</v>
      </c>
      <c r="AY39" s="303">
        <f>SUM(AY37:AY38,AY29:AY35)</f>
        <v>1</v>
      </c>
      <c r="AZ39" s="304">
        <f>SUM(AZ37:AZ38,AZ29:AZ35)</f>
        <v>5</v>
      </c>
      <c r="BA39" s="302">
        <f>SUM(BA37:BA38,BA29:BA35)</f>
        <v>2</v>
      </c>
      <c r="BB39" s="303"/>
      <c r="BC39" s="303">
        <f>SUM(BC37:BC38,BC29:BC35)</f>
        <v>1</v>
      </c>
      <c r="BD39" s="304"/>
    </row>
    <row r="40" spans="1:56" s="21" customFormat="1" ht="50.1" customHeight="1" thickBot="1" x14ac:dyDescent="0.3">
      <c r="A40" s="757" t="s">
        <v>70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281">
        <f>AD39+AD27</f>
        <v>37.5</v>
      </c>
      <c r="AE40" s="271">
        <f>AE39+AE27</f>
        <v>1125</v>
      </c>
      <c r="AF40" s="305">
        <f>AF39+AF27</f>
        <v>558</v>
      </c>
      <c r="AG40" s="273">
        <f>AG39+AG27</f>
        <v>288</v>
      </c>
      <c r="AH40" s="273"/>
      <c r="AI40" s="273">
        <f>AI39+AI27</f>
        <v>108</v>
      </c>
      <c r="AJ40" s="306"/>
      <c r="AK40" s="306">
        <f>AK39+AK27</f>
        <v>162</v>
      </c>
      <c r="AL40" s="319">
        <f>AL39+AL27</f>
        <v>0</v>
      </c>
      <c r="AM40" s="307"/>
      <c r="AN40" s="308">
        <f>AN39+AN27</f>
        <v>567</v>
      </c>
      <c r="AO40" s="326">
        <f>AO39+AO27</f>
        <v>3</v>
      </c>
      <c r="AP40" s="327">
        <f>AP39+AP27</f>
        <v>10</v>
      </c>
      <c r="AQ40" s="327">
        <f>AQ39+AQ27</f>
        <v>9</v>
      </c>
      <c r="AR40" s="327"/>
      <c r="AS40" s="327">
        <f>AS39+AS27</f>
        <v>2</v>
      </c>
      <c r="AT40" s="328">
        <f>AT39+AT27</f>
        <v>0</v>
      </c>
      <c r="AU40" s="328"/>
      <c r="AV40" s="329">
        <f t="shared" ref="AV40:BC40" si="8">AV39+AV27</f>
        <v>1</v>
      </c>
      <c r="AW40" s="313">
        <f t="shared" si="8"/>
        <v>24</v>
      </c>
      <c r="AX40" s="314">
        <f t="shared" si="8"/>
        <v>14</v>
      </c>
      <c r="AY40" s="310">
        <f t="shared" si="8"/>
        <v>5</v>
      </c>
      <c r="AZ40" s="312">
        <f t="shared" si="8"/>
        <v>5</v>
      </c>
      <c r="BA40" s="309">
        <f t="shared" si="8"/>
        <v>7</v>
      </c>
      <c r="BB40" s="310">
        <f t="shared" si="8"/>
        <v>1</v>
      </c>
      <c r="BC40" s="310">
        <f t="shared" si="8"/>
        <v>3</v>
      </c>
      <c r="BD40" s="312"/>
    </row>
    <row r="41" spans="1:56" s="20" customFormat="1" ht="50.1" customHeight="1" thickBot="1" x14ac:dyDescent="0.3">
      <c r="A41" s="654" t="s">
        <v>72</v>
      </c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59"/>
      <c r="AK41" s="759"/>
      <c r="AL41" s="759"/>
      <c r="AM41" s="759"/>
      <c r="AN41" s="759"/>
      <c r="AO41" s="759"/>
      <c r="AP41" s="759"/>
      <c r="AQ41" s="759"/>
      <c r="AR41" s="759"/>
      <c r="AS41" s="759"/>
      <c r="AT41" s="759"/>
      <c r="AU41" s="759"/>
      <c r="AV41" s="759"/>
      <c r="AW41" s="759"/>
      <c r="AX41" s="759"/>
      <c r="AY41" s="759"/>
      <c r="AZ41" s="759"/>
      <c r="BA41" s="655"/>
      <c r="BB41" s="655"/>
      <c r="BC41" s="655"/>
      <c r="BD41" s="656"/>
    </row>
    <row r="42" spans="1:56" s="20" customFormat="1" ht="50.1" customHeight="1" thickBot="1" x14ac:dyDescent="0.3">
      <c r="A42" s="639" t="s">
        <v>73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  <c r="AA42" s="640"/>
      <c r="AB42" s="640"/>
      <c r="AC42" s="640"/>
      <c r="AD42" s="640"/>
      <c r="AE42" s="640"/>
      <c r="AF42" s="640"/>
      <c r="AG42" s="640"/>
      <c r="AH42" s="640"/>
      <c r="AI42" s="640"/>
      <c r="AJ42" s="640"/>
      <c r="AK42" s="640"/>
      <c r="AL42" s="640"/>
      <c r="AM42" s="640"/>
      <c r="AN42" s="640"/>
      <c r="AO42" s="640"/>
      <c r="AP42" s="640"/>
      <c r="AQ42" s="640"/>
      <c r="AR42" s="640"/>
      <c r="AS42" s="640"/>
      <c r="AT42" s="640"/>
      <c r="AU42" s="640"/>
      <c r="AV42" s="640"/>
      <c r="AW42" s="640"/>
      <c r="AX42" s="640"/>
      <c r="AY42" s="640"/>
      <c r="AZ42" s="640"/>
      <c r="BA42" s="641"/>
      <c r="BB42" s="641"/>
      <c r="BC42" s="641"/>
      <c r="BD42" s="642"/>
    </row>
    <row r="43" spans="1:56" s="20" customFormat="1" ht="44.4" customHeight="1" thickBot="1" x14ac:dyDescent="0.3">
      <c r="A43" s="514">
        <v>15</v>
      </c>
      <c r="B43" s="228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30"/>
      <c r="S43" s="582" t="s">
        <v>94</v>
      </c>
      <c r="T43" s="583"/>
      <c r="U43" s="583"/>
      <c r="V43" s="584"/>
      <c r="W43" s="585"/>
      <c r="X43" s="585"/>
      <c r="Y43" s="585"/>
      <c r="Z43" s="585"/>
      <c r="AA43" s="585"/>
      <c r="AB43" s="585"/>
      <c r="AC43" s="586"/>
      <c r="AD43" s="253"/>
      <c r="AE43" s="254"/>
      <c r="AF43" s="253"/>
      <c r="AG43" s="244"/>
      <c r="AH43" s="244"/>
      <c r="AI43" s="244"/>
      <c r="AJ43" s="244"/>
      <c r="AK43" s="244"/>
      <c r="AL43" s="244"/>
      <c r="AM43" s="244"/>
      <c r="AN43" s="339"/>
      <c r="AO43" s="256"/>
      <c r="AP43" s="245"/>
      <c r="AQ43" s="245"/>
      <c r="AR43" s="245"/>
      <c r="AS43" s="245"/>
      <c r="AT43" s="245"/>
      <c r="AU43" s="245"/>
      <c r="AV43" s="246"/>
      <c r="AW43" s="255"/>
      <c r="AX43" s="245"/>
      <c r="AY43" s="245"/>
      <c r="AZ43" s="246"/>
      <c r="BA43" s="255"/>
      <c r="BB43" s="245"/>
      <c r="BC43" s="245"/>
      <c r="BD43" s="246"/>
    </row>
    <row r="44" spans="1:56" s="20" customFormat="1" ht="94.95" customHeight="1" x14ac:dyDescent="0.25">
      <c r="A44" s="566"/>
      <c r="B44" s="229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31"/>
      <c r="S44" s="577" t="s">
        <v>185</v>
      </c>
      <c r="T44" s="646"/>
      <c r="U44" s="647"/>
      <c r="V44" s="251"/>
      <c r="W44" s="643" t="s">
        <v>88</v>
      </c>
      <c r="X44" s="644"/>
      <c r="Y44" s="644"/>
      <c r="Z44" s="644"/>
      <c r="AA44" s="644"/>
      <c r="AB44" s="644"/>
      <c r="AC44" s="645"/>
      <c r="AD44" s="142">
        <v>5</v>
      </c>
      <c r="AE44" s="143">
        <f t="shared" ref="AE44" si="9">AD44*30</f>
        <v>150</v>
      </c>
      <c r="AF44" s="142">
        <f>SUM(AG44:AL44)</f>
        <v>63</v>
      </c>
      <c r="AG44" s="118">
        <v>36</v>
      </c>
      <c r="AH44" s="118"/>
      <c r="AI44" s="118"/>
      <c r="AJ44" s="118"/>
      <c r="AK44" s="118">
        <v>27</v>
      </c>
      <c r="AL44" s="118"/>
      <c r="AM44" s="118"/>
      <c r="AN44" s="119">
        <f t="shared" ref="AN44" si="10">AE44-AF44</f>
        <v>87</v>
      </c>
      <c r="AO44" s="209">
        <v>2</v>
      </c>
      <c r="AP44" s="120"/>
      <c r="AQ44" s="120">
        <v>2</v>
      </c>
      <c r="AR44" s="120"/>
      <c r="AS44" s="120"/>
      <c r="AT44" s="120"/>
      <c r="AU44" s="120"/>
      <c r="AV44" s="121"/>
      <c r="AW44" s="122"/>
      <c r="AX44" s="120"/>
      <c r="AY44" s="120"/>
      <c r="AZ44" s="121"/>
      <c r="BA44" s="122">
        <f>SUM(BB44:BD44)</f>
        <v>3.5</v>
      </c>
      <c r="BB44" s="120">
        <v>2</v>
      </c>
      <c r="BC44" s="120"/>
      <c r="BD44" s="121">
        <v>1.5</v>
      </c>
    </row>
    <row r="45" spans="1:56" s="20" customFormat="1" ht="82.5" customHeight="1" x14ac:dyDescent="0.25">
      <c r="A45" s="567"/>
      <c r="B45" s="229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31"/>
      <c r="S45" s="563" t="s">
        <v>186</v>
      </c>
      <c r="T45" s="564"/>
      <c r="U45" s="565"/>
      <c r="V45" s="250"/>
      <c r="W45" s="590" t="s">
        <v>88</v>
      </c>
      <c r="X45" s="591"/>
      <c r="Y45" s="591"/>
      <c r="Z45" s="591"/>
      <c r="AA45" s="591"/>
      <c r="AB45" s="591"/>
      <c r="AC45" s="592"/>
      <c r="AD45" s="142">
        <v>5</v>
      </c>
      <c r="AE45" s="143">
        <f t="shared" ref="AE45:AE46" si="11">AD45*30</f>
        <v>150</v>
      </c>
      <c r="AF45" s="142">
        <f>SUM(AG45:AL45)</f>
        <v>63</v>
      </c>
      <c r="AG45" s="118">
        <v>36</v>
      </c>
      <c r="AH45" s="118"/>
      <c r="AI45" s="118"/>
      <c r="AJ45" s="118"/>
      <c r="AK45" s="118">
        <v>27</v>
      </c>
      <c r="AL45" s="118"/>
      <c r="AM45" s="118"/>
      <c r="AN45" s="119">
        <f t="shared" ref="AN45:AN46" si="12">AE45-AF45</f>
        <v>87</v>
      </c>
      <c r="AO45" s="209">
        <v>2</v>
      </c>
      <c r="AP45" s="120"/>
      <c r="AQ45" s="120">
        <v>2</v>
      </c>
      <c r="AR45" s="120"/>
      <c r="AS45" s="120"/>
      <c r="AT45" s="120"/>
      <c r="AU45" s="120"/>
      <c r="AV45" s="121"/>
      <c r="AW45" s="122"/>
      <c r="AX45" s="120"/>
      <c r="AY45" s="120"/>
      <c r="AZ45" s="121"/>
      <c r="BA45" s="122">
        <f>SUM(BB45:BD45)</f>
        <v>3.5</v>
      </c>
      <c r="BB45" s="120">
        <v>2</v>
      </c>
      <c r="BC45" s="120"/>
      <c r="BD45" s="121">
        <v>1.5</v>
      </c>
    </row>
    <row r="46" spans="1:56" s="20" customFormat="1" ht="88.95" customHeight="1" thickBot="1" x14ac:dyDescent="0.3">
      <c r="A46" s="568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1"/>
      <c r="S46" s="569" t="s">
        <v>187</v>
      </c>
      <c r="T46" s="580"/>
      <c r="U46" s="581"/>
      <c r="V46" s="258"/>
      <c r="W46" s="587" t="s">
        <v>88</v>
      </c>
      <c r="X46" s="588"/>
      <c r="Y46" s="588"/>
      <c r="Z46" s="588"/>
      <c r="AA46" s="588"/>
      <c r="AB46" s="588"/>
      <c r="AC46" s="589"/>
      <c r="AD46" s="216">
        <v>5</v>
      </c>
      <c r="AE46" s="217">
        <f t="shared" si="11"/>
        <v>150</v>
      </c>
      <c r="AF46" s="216">
        <f>SUM(AG46:AL46)</f>
        <v>63</v>
      </c>
      <c r="AG46" s="136">
        <v>36</v>
      </c>
      <c r="AH46" s="136"/>
      <c r="AI46" s="136"/>
      <c r="AJ46" s="136"/>
      <c r="AK46" s="136">
        <v>27</v>
      </c>
      <c r="AL46" s="136"/>
      <c r="AM46" s="136"/>
      <c r="AN46" s="137">
        <f t="shared" si="12"/>
        <v>87</v>
      </c>
      <c r="AO46" s="210">
        <v>2</v>
      </c>
      <c r="AP46" s="197"/>
      <c r="AQ46" s="197">
        <v>2</v>
      </c>
      <c r="AR46" s="197"/>
      <c r="AS46" s="197"/>
      <c r="AT46" s="197"/>
      <c r="AU46" s="197"/>
      <c r="AV46" s="211"/>
      <c r="AW46" s="129"/>
      <c r="AX46" s="127"/>
      <c r="AY46" s="127"/>
      <c r="AZ46" s="128"/>
      <c r="BA46" s="129">
        <f>SUM(BB46:BD46)</f>
        <v>3.5</v>
      </c>
      <c r="BB46" s="127">
        <v>2</v>
      </c>
      <c r="BC46" s="127"/>
      <c r="BD46" s="128">
        <v>1.5</v>
      </c>
    </row>
    <row r="47" spans="1:56" s="20" customFormat="1" ht="49.05" customHeight="1" thickBot="1" x14ac:dyDescent="0.3">
      <c r="A47" s="514">
        <v>16</v>
      </c>
      <c r="B47" s="228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30"/>
      <c r="S47" s="582" t="s">
        <v>95</v>
      </c>
      <c r="T47" s="583"/>
      <c r="U47" s="583"/>
      <c r="V47" s="584"/>
      <c r="W47" s="585"/>
      <c r="X47" s="585"/>
      <c r="Y47" s="585"/>
      <c r="Z47" s="585"/>
      <c r="AA47" s="585"/>
      <c r="AB47" s="585"/>
      <c r="AC47" s="586"/>
      <c r="AD47" s="139"/>
      <c r="AE47" s="132"/>
      <c r="AF47" s="139"/>
      <c r="AG47" s="130"/>
      <c r="AH47" s="130"/>
      <c r="AI47" s="130"/>
      <c r="AJ47" s="130"/>
      <c r="AK47" s="130"/>
      <c r="AL47" s="130"/>
      <c r="AM47" s="130"/>
      <c r="AN47" s="141"/>
      <c r="AO47" s="207"/>
      <c r="AP47" s="134"/>
      <c r="AQ47" s="134"/>
      <c r="AR47" s="134"/>
      <c r="AS47" s="134"/>
      <c r="AT47" s="134"/>
      <c r="AU47" s="134"/>
      <c r="AV47" s="208"/>
      <c r="AW47" s="204"/>
      <c r="AX47" s="134"/>
      <c r="AY47" s="134"/>
      <c r="AZ47" s="208"/>
      <c r="BA47" s="207"/>
      <c r="BB47" s="134"/>
      <c r="BC47" s="134"/>
      <c r="BD47" s="208"/>
    </row>
    <row r="48" spans="1:56" s="20" customFormat="1" ht="77.55" customHeight="1" x14ac:dyDescent="0.25">
      <c r="A48" s="566"/>
      <c r="B48" s="229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31"/>
      <c r="S48" s="577" t="s">
        <v>188</v>
      </c>
      <c r="T48" s="578"/>
      <c r="U48" s="579"/>
      <c r="V48" s="261"/>
      <c r="W48" s="590" t="s">
        <v>88</v>
      </c>
      <c r="X48" s="591"/>
      <c r="Y48" s="591"/>
      <c r="Z48" s="591"/>
      <c r="AA48" s="591"/>
      <c r="AB48" s="591"/>
      <c r="AC48" s="592"/>
      <c r="AD48" s="142">
        <v>4.5</v>
      </c>
      <c r="AE48" s="143">
        <f t="shared" ref="AE48" si="13">AD48*30</f>
        <v>135</v>
      </c>
      <c r="AF48" s="142">
        <f>SUM(AG48:AL48)</f>
        <v>63</v>
      </c>
      <c r="AG48" s="118">
        <v>36</v>
      </c>
      <c r="AH48" s="118"/>
      <c r="AI48" s="118"/>
      <c r="AJ48" s="118"/>
      <c r="AK48" s="118">
        <v>27</v>
      </c>
      <c r="AL48" s="118"/>
      <c r="AM48" s="118"/>
      <c r="AN48" s="119">
        <f t="shared" ref="AN48" si="14">AE48-AF48</f>
        <v>72</v>
      </c>
      <c r="AO48" s="209">
        <v>2</v>
      </c>
      <c r="AP48" s="120"/>
      <c r="AQ48" s="120">
        <v>2</v>
      </c>
      <c r="AR48" s="120"/>
      <c r="AS48" s="120"/>
      <c r="AT48" s="120"/>
      <c r="AU48" s="120"/>
      <c r="AV48" s="121"/>
      <c r="AW48" s="122"/>
      <c r="AX48" s="120"/>
      <c r="AY48" s="120"/>
      <c r="AZ48" s="121"/>
      <c r="BA48" s="209">
        <f>SUM(BB48:BD48)</f>
        <v>3.5</v>
      </c>
      <c r="BB48" s="120">
        <v>2</v>
      </c>
      <c r="BC48" s="120"/>
      <c r="BD48" s="121">
        <v>1.5</v>
      </c>
    </row>
    <row r="49" spans="1:56" s="20" customFormat="1" ht="94.05" customHeight="1" x14ac:dyDescent="0.25">
      <c r="A49" s="567"/>
      <c r="B49" s="229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31"/>
      <c r="S49" s="563" t="s">
        <v>189</v>
      </c>
      <c r="T49" s="572"/>
      <c r="U49" s="573"/>
      <c r="V49" s="259"/>
      <c r="W49" s="590" t="s">
        <v>88</v>
      </c>
      <c r="X49" s="591"/>
      <c r="Y49" s="591"/>
      <c r="Z49" s="591"/>
      <c r="AA49" s="591"/>
      <c r="AB49" s="591"/>
      <c r="AC49" s="592"/>
      <c r="AD49" s="142">
        <v>4.5</v>
      </c>
      <c r="AE49" s="143">
        <f t="shared" ref="AE49:AE50" si="15">AD49*30</f>
        <v>135</v>
      </c>
      <c r="AF49" s="142">
        <f>SUM(AG49:AL49)</f>
        <v>63</v>
      </c>
      <c r="AG49" s="118">
        <v>36</v>
      </c>
      <c r="AH49" s="118"/>
      <c r="AI49" s="118"/>
      <c r="AJ49" s="118"/>
      <c r="AK49" s="118">
        <v>27</v>
      </c>
      <c r="AL49" s="118"/>
      <c r="AM49" s="118"/>
      <c r="AN49" s="119">
        <f t="shared" ref="AN49:AN50" si="16">AE49-AF49</f>
        <v>72</v>
      </c>
      <c r="AO49" s="209">
        <v>2</v>
      </c>
      <c r="AP49" s="120"/>
      <c r="AQ49" s="120">
        <v>2</v>
      </c>
      <c r="AR49" s="120"/>
      <c r="AS49" s="120"/>
      <c r="AT49" s="120"/>
      <c r="AU49" s="120"/>
      <c r="AV49" s="121"/>
      <c r="AW49" s="122"/>
      <c r="AX49" s="120"/>
      <c r="AY49" s="120"/>
      <c r="AZ49" s="121"/>
      <c r="BA49" s="209">
        <f>SUM(BB49:BD49)</f>
        <v>3.5</v>
      </c>
      <c r="BB49" s="120">
        <v>2</v>
      </c>
      <c r="BC49" s="120"/>
      <c r="BD49" s="121">
        <v>1.5</v>
      </c>
    </row>
    <row r="50" spans="1:56" s="20" customFormat="1" ht="74.55" customHeight="1" thickBot="1" x14ac:dyDescent="0.3">
      <c r="A50" s="568"/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1"/>
      <c r="S50" s="569" t="s">
        <v>206</v>
      </c>
      <c r="T50" s="580"/>
      <c r="U50" s="581"/>
      <c r="V50" s="260"/>
      <c r="W50" s="587" t="s">
        <v>88</v>
      </c>
      <c r="X50" s="588"/>
      <c r="Y50" s="588"/>
      <c r="Z50" s="588"/>
      <c r="AA50" s="588"/>
      <c r="AB50" s="588"/>
      <c r="AC50" s="589"/>
      <c r="AD50" s="216">
        <v>4.5</v>
      </c>
      <c r="AE50" s="217">
        <f t="shared" si="15"/>
        <v>135</v>
      </c>
      <c r="AF50" s="216">
        <f>SUM(AG50:AL50)</f>
        <v>63</v>
      </c>
      <c r="AG50" s="136">
        <v>36</v>
      </c>
      <c r="AH50" s="136"/>
      <c r="AI50" s="136"/>
      <c r="AJ50" s="136"/>
      <c r="AK50" s="136">
        <v>27</v>
      </c>
      <c r="AL50" s="136"/>
      <c r="AM50" s="136"/>
      <c r="AN50" s="137">
        <f t="shared" si="16"/>
        <v>72</v>
      </c>
      <c r="AO50" s="210">
        <v>2</v>
      </c>
      <c r="AP50" s="197"/>
      <c r="AQ50" s="197">
        <v>2</v>
      </c>
      <c r="AR50" s="197"/>
      <c r="AS50" s="197"/>
      <c r="AT50" s="197"/>
      <c r="AU50" s="197"/>
      <c r="AV50" s="211"/>
      <c r="AW50" s="129"/>
      <c r="AX50" s="127"/>
      <c r="AY50" s="127"/>
      <c r="AZ50" s="128"/>
      <c r="BA50" s="220">
        <f>SUM(BB50:BD50)</f>
        <v>3.5</v>
      </c>
      <c r="BB50" s="127">
        <v>2</v>
      </c>
      <c r="BC50" s="127"/>
      <c r="BD50" s="128">
        <v>1.5</v>
      </c>
    </row>
    <row r="51" spans="1:56" s="20" customFormat="1" ht="52.2" customHeight="1" thickBot="1" x14ac:dyDescent="0.3">
      <c r="A51" s="514">
        <v>17</v>
      </c>
      <c r="B51" s="228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30"/>
      <c r="S51" s="582" t="s">
        <v>96</v>
      </c>
      <c r="T51" s="583"/>
      <c r="U51" s="583"/>
      <c r="V51" s="584"/>
      <c r="W51" s="585"/>
      <c r="X51" s="585"/>
      <c r="Y51" s="585"/>
      <c r="Z51" s="585"/>
      <c r="AA51" s="585"/>
      <c r="AB51" s="585"/>
      <c r="AC51" s="586"/>
      <c r="AD51" s="139"/>
      <c r="AE51" s="132"/>
      <c r="AF51" s="139"/>
      <c r="AG51" s="130"/>
      <c r="AH51" s="130"/>
      <c r="AI51" s="130"/>
      <c r="AJ51" s="130"/>
      <c r="AK51" s="130"/>
      <c r="AL51" s="130"/>
      <c r="AM51" s="130"/>
      <c r="AN51" s="141"/>
      <c r="AO51" s="207"/>
      <c r="AP51" s="134"/>
      <c r="AQ51" s="134"/>
      <c r="AR51" s="134"/>
      <c r="AS51" s="134"/>
      <c r="AT51" s="134"/>
      <c r="AU51" s="134"/>
      <c r="AV51" s="208"/>
      <c r="AW51" s="204"/>
      <c r="AX51" s="134"/>
      <c r="AY51" s="134"/>
      <c r="AZ51" s="208"/>
      <c r="BA51" s="207"/>
      <c r="BB51" s="134"/>
      <c r="BC51" s="134"/>
      <c r="BD51" s="208"/>
    </row>
    <row r="52" spans="1:56" s="20" customFormat="1" ht="77.400000000000006" customHeight="1" x14ac:dyDescent="0.25">
      <c r="A52" s="566"/>
      <c r="B52" s="229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31"/>
      <c r="S52" s="577" t="s">
        <v>190</v>
      </c>
      <c r="T52" s="578"/>
      <c r="U52" s="579"/>
      <c r="V52" s="251"/>
      <c r="W52" s="590" t="s">
        <v>88</v>
      </c>
      <c r="X52" s="591"/>
      <c r="Y52" s="591"/>
      <c r="Z52" s="591"/>
      <c r="AA52" s="591"/>
      <c r="AB52" s="591"/>
      <c r="AC52" s="592"/>
      <c r="AD52" s="142">
        <v>5</v>
      </c>
      <c r="AE52" s="143">
        <f t="shared" ref="AE52" si="17">AD52*30</f>
        <v>150</v>
      </c>
      <c r="AF52" s="142">
        <f>SUM(AG52:AL52)</f>
        <v>63</v>
      </c>
      <c r="AG52" s="118">
        <v>36</v>
      </c>
      <c r="AH52" s="118"/>
      <c r="AI52" s="118"/>
      <c r="AJ52" s="118"/>
      <c r="AK52" s="118">
        <v>27</v>
      </c>
      <c r="AL52" s="118"/>
      <c r="AM52" s="118"/>
      <c r="AN52" s="119">
        <f t="shared" ref="AN52" si="18">AE52-AF52</f>
        <v>87</v>
      </c>
      <c r="AO52" s="209">
        <v>2</v>
      </c>
      <c r="AP52" s="120"/>
      <c r="AQ52" s="120">
        <v>2</v>
      </c>
      <c r="AR52" s="120"/>
      <c r="AS52" s="120"/>
      <c r="AT52" s="120"/>
      <c r="AU52" s="120"/>
      <c r="AV52" s="121"/>
      <c r="AW52" s="122"/>
      <c r="AX52" s="120"/>
      <c r="AY52" s="120"/>
      <c r="AZ52" s="121"/>
      <c r="BA52" s="209">
        <f>SUM(BB52:BD52)</f>
        <v>3.5</v>
      </c>
      <c r="BB52" s="120">
        <v>2</v>
      </c>
      <c r="BC52" s="120"/>
      <c r="BD52" s="121">
        <v>1.5</v>
      </c>
    </row>
    <row r="53" spans="1:56" s="20" customFormat="1" ht="85.5" customHeight="1" x14ac:dyDescent="0.25">
      <c r="A53" s="567"/>
      <c r="B53" s="229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31"/>
      <c r="S53" s="563" t="s">
        <v>207</v>
      </c>
      <c r="T53" s="572"/>
      <c r="U53" s="573"/>
      <c r="V53" s="250"/>
      <c r="W53" s="590" t="s">
        <v>88</v>
      </c>
      <c r="X53" s="591"/>
      <c r="Y53" s="591"/>
      <c r="Z53" s="591"/>
      <c r="AA53" s="591"/>
      <c r="AB53" s="591"/>
      <c r="AC53" s="592"/>
      <c r="AD53" s="142">
        <v>5</v>
      </c>
      <c r="AE53" s="143">
        <f t="shared" ref="AE53:AE54" si="19">AD53*30</f>
        <v>150</v>
      </c>
      <c r="AF53" s="142">
        <f>SUM(AG53:AL53)</f>
        <v>63</v>
      </c>
      <c r="AG53" s="118">
        <v>36</v>
      </c>
      <c r="AH53" s="118"/>
      <c r="AI53" s="118"/>
      <c r="AJ53" s="118"/>
      <c r="AK53" s="118">
        <v>27</v>
      </c>
      <c r="AL53" s="118"/>
      <c r="AM53" s="118"/>
      <c r="AN53" s="119">
        <f t="shared" ref="AN53:AN54" si="20">AE53-AF53</f>
        <v>87</v>
      </c>
      <c r="AO53" s="209">
        <v>2</v>
      </c>
      <c r="AP53" s="120"/>
      <c r="AQ53" s="120">
        <v>2</v>
      </c>
      <c r="AR53" s="120"/>
      <c r="AS53" s="120"/>
      <c r="AT53" s="120"/>
      <c r="AU53" s="120"/>
      <c r="AV53" s="121"/>
      <c r="AW53" s="122"/>
      <c r="AX53" s="120"/>
      <c r="AY53" s="120"/>
      <c r="AZ53" s="121"/>
      <c r="BA53" s="209">
        <f>SUM(BB53:BD53)</f>
        <v>3.5</v>
      </c>
      <c r="BB53" s="120">
        <v>2</v>
      </c>
      <c r="BC53" s="120"/>
      <c r="BD53" s="121">
        <v>1.5</v>
      </c>
    </row>
    <row r="54" spans="1:56" s="20" customFormat="1" ht="78.599999999999994" customHeight="1" thickBot="1" x14ac:dyDescent="0.3">
      <c r="A54" s="568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1"/>
      <c r="S54" s="569" t="s">
        <v>191</v>
      </c>
      <c r="T54" s="570"/>
      <c r="U54" s="571"/>
      <c r="V54" s="258"/>
      <c r="W54" s="587" t="s">
        <v>88</v>
      </c>
      <c r="X54" s="588"/>
      <c r="Y54" s="588"/>
      <c r="Z54" s="588"/>
      <c r="AA54" s="588"/>
      <c r="AB54" s="588"/>
      <c r="AC54" s="589"/>
      <c r="AD54" s="216">
        <v>5</v>
      </c>
      <c r="AE54" s="217">
        <f t="shared" si="19"/>
        <v>150</v>
      </c>
      <c r="AF54" s="216">
        <f>SUM(AG54:AL54)</f>
        <v>63</v>
      </c>
      <c r="AG54" s="136">
        <v>36</v>
      </c>
      <c r="AH54" s="136"/>
      <c r="AI54" s="136"/>
      <c r="AJ54" s="136"/>
      <c r="AK54" s="136">
        <v>27</v>
      </c>
      <c r="AL54" s="136"/>
      <c r="AM54" s="136"/>
      <c r="AN54" s="137">
        <f t="shared" si="20"/>
        <v>87</v>
      </c>
      <c r="AO54" s="210">
        <v>2</v>
      </c>
      <c r="AP54" s="197"/>
      <c r="AQ54" s="197">
        <v>2</v>
      </c>
      <c r="AR54" s="197"/>
      <c r="AS54" s="197"/>
      <c r="AT54" s="197"/>
      <c r="AU54" s="197"/>
      <c r="AV54" s="211"/>
      <c r="AW54" s="129"/>
      <c r="AX54" s="127"/>
      <c r="AY54" s="127"/>
      <c r="AZ54" s="128"/>
      <c r="BA54" s="220">
        <f>SUM(BB54:BD54)</f>
        <v>3.5</v>
      </c>
      <c r="BB54" s="127">
        <v>2</v>
      </c>
      <c r="BC54" s="127"/>
      <c r="BD54" s="128">
        <v>1.5</v>
      </c>
    </row>
    <row r="55" spans="1:56" s="20" customFormat="1" ht="52.5" customHeight="1" thickBot="1" x14ac:dyDescent="0.3">
      <c r="A55" s="514">
        <v>18</v>
      </c>
      <c r="B55" s="228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30"/>
      <c r="S55" s="582" t="s">
        <v>98</v>
      </c>
      <c r="T55" s="583"/>
      <c r="U55" s="583"/>
      <c r="V55" s="584"/>
      <c r="W55" s="585"/>
      <c r="X55" s="585"/>
      <c r="Y55" s="585"/>
      <c r="Z55" s="585"/>
      <c r="AA55" s="585"/>
      <c r="AB55" s="585"/>
      <c r="AC55" s="586"/>
      <c r="AD55" s="139"/>
      <c r="AE55" s="132"/>
      <c r="AF55" s="139"/>
      <c r="AG55" s="130"/>
      <c r="AH55" s="130"/>
      <c r="AI55" s="130"/>
      <c r="AJ55" s="130"/>
      <c r="AK55" s="130"/>
      <c r="AL55" s="130"/>
      <c r="AM55" s="130"/>
      <c r="AN55" s="141"/>
      <c r="AO55" s="207"/>
      <c r="AP55" s="134"/>
      <c r="AQ55" s="134"/>
      <c r="AR55" s="134"/>
      <c r="AS55" s="134"/>
      <c r="AT55" s="134"/>
      <c r="AU55" s="134"/>
      <c r="AV55" s="208"/>
      <c r="AW55" s="204"/>
      <c r="AX55" s="134"/>
      <c r="AY55" s="134"/>
      <c r="AZ55" s="208"/>
      <c r="BA55" s="207"/>
      <c r="BB55" s="134"/>
      <c r="BC55" s="134"/>
      <c r="BD55" s="208"/>
    </row>
    <row r="56" spans="1:56" s="20" customFormat="1" ht="66.45" customHeight="1" x14ac:dyDescent="0.25">
      <c r="A56" s="566"/>
      <c r="B56" s="229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31"/>
      <c r="S56" s="577" t="s">
        <v>97</v>
      </c>
      <c r="T56" s="578"/>
      <c r="U56" s="579"/>
      <c r="V56" s="251"/>
      <c r="W56" s="590" t="s">
        <v>88</v>
      </c>
      <c r="X56" s="591"/>
      <c r="Y56" s="591"/>
      <c r="Z56" s="591"/>
      <c r="AA56" s="591"/>
      <c r="AB56" s="591"/>
      <c r="AC56" s="592"/>
      <c r="AD56" s="142">
        <v>4</v>
      </c>
      <c r="AE56" s="143">
        <f>AD56*30</f>
        <v>120</v>
      </c>
      <c r="AF56" s="142">
        <f>SUM(AG56:AL56)</f>
        <v>63</v>
      </c>
      <c r="AG56" s="118">
        <v>36</v>
      </c>
      <c r="AH56" s="118"/>
      <c r="AI56" s="118"/>
      <c r="AJ56" s="118"/>
      <c r="AK56" s="118">
        <v>27</v>
      </c>
      <c r="AL56" s="118"/>
      <c r="AM56" s="118"/>
      <c r="AN56" s="119">
        <f>AE56-AF56</f>
        <v>57</v>
      </c>
      <c r="AO56" s="209"/>
      <c r="AP56" s="120">
        <v>2</v>
      </c>
      <c r="AQ56" s="120">
        <v>2</v>
      </c>
      <c r="AR56" s="120"/>
      <c r="AS56" s="120"/>
      <c r="AT56" s="120"/>
      <c r="AU56" s="120"/>
      <c r="AV56" s="121"/>
      <c r="AW56" s="122"/>
      <c r="AX56" s="120"/>
      <c r="AY56" s="120"/>
      <c r="AZ56" s="121"/>
      <c r="BA56" s="209">
        <f>SUM(BB56:BD56)</f>
        <v>3.5</v>
      </c>
      <c r="BB56" s="120">
        <v>2</v>
      </c>
      <c r="BC56" s="120"/>
      <c r="BD56" s="121">
        <v>1.5</v>
      </c>
    </row>
    <row r="57" spans="1:56" s="20" customFormat="1" ht="69.45" customHeight="1" x14ac:dyDescent="0.25">
      <c r="A57" s="567"/>
      <c r="B57" s="229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31"/>
      <c r="S57" s="563" t="s">
        <v>192</v>
      </c>
      <c r="T57" s="572"/>
      <c r="U57" s="573"/>
      <c r="V57" s="250"/>
      <c r="W57" s="590" t="s">
        <v>88</v>
      </c>
      <c r="X57" s="591"/>
      <c r="Y57" s="591"/>
      <c r="Z57" s="591"/>
      <c r="AA57" s="591"/>
      <c r="AB57" s="591"/>
      <c r="AC57" s="592"/>
      <c r="AD57" s="142">
        <v>4</v>
      </c>
      <c r="AE57" s="143">
        <f>AD57*30</f>
        <v>120</v>
      </c>
      <c r="AF57" s="142">
        <f>SUM(AG57:AL57)</f>
        <v>63</v>
      </c>
      <c r="AG57" s="118">
        <v>36</v>
      </c>
      <c r="AH57" s="118"/>
      <c r="AI57" s="118"/>
      <c r="AJ57" s="118"/>
      <c r="AK57" s="118">
        <v>27</v>
      </c>
      <c r="AL57" s="118"/>
      <c r="AM57" s="118"/>
      <c r="AN57" s="119">
        <f>AE57-AF57</f>
        <v>57</v>
      </c>
      <c r="AO57" s="209"/>
      <c r="AP57" s="120">
        <v>2</v>
      </c>
      <c r="AQ57" s="120">
        <v>2</v>
      </c>
      <c r="AR57" s="120"/>
      <c r="AS57" s="120"/>
      <c r="AT57" s="120"/>
      <c r="AU57" s="120"/>
      <c r="AV57" s="121"/>
      <c r="AW57" s="122"/>
      <c r="AX57" s="120"/>
      <c r="AY57" s="120"/>
      <c r="AZ57" s="121"/>
      <c r="BA57" s="209">
        <f>SUM(BB57:BD57)</f>
        <v>3.5</v>
      </c>
      <c r="BB57" s="120">
        <v>2</v>
      </c>
      <c r="BC57" s="120"/>
      <c r="BD57" s="121">
        <v>1.5</v>
      </c>
    </row>
    <row r="58" spans="1:56" s="20" customFormat="1" ht="97.5" customHeight="1" thickBot="1" x14ac:dyDescent="0.3">
      <c r="A58" s="568"/>
      <c r="B58" s="239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1"/>
      <c r="S58" s="569" t="s">
        <v>193</v>
      </c>
      <c r="T58" s="580"/>
      <c r="U58" s="581"/>
      <c r="V58" s="258"/>
      <c r="W58" s="587" t="s">
        <v>88</v>
      </c>
      <c r="X58" s="588"/>
      <c r="Y58" s="588"/>
      <c r="Z58" s="588"/>
      <c r="AA58" s="588"/>
      <c r="AB58" s="588"/>
      <c r="AC58" s="589"/>
      <c r="AD58" s="216">
        <v>4</v>
      </c>
      <c r="AE58" s="217">
        <f>AD58*30</f>
        <v>120</v>
      </c>
      <c r="AF58" s="216">
        <f>SUM(AG58:AL58)</f>
        <v>63</v>
      </c>
      <c r="AG58" s="136">
        <v>36</v>
      </c>
      <c r="AH58" s="136"/>
      <c r="AI58" s="136"/>
      <c r="AJ58" s="136"/>
      <c r="AK58" s="136">
        <v>27</v>
      </c>
      <c r="AL58" s="136"/>
      <c r="AM58" s="136"/>
      <c r="AN58" s="137">
        <f>AE58-AF58</f>
        <v>57</v>
      </c>
      <c r="AO58" s="210"/>
      <c r="AP58" s="197">
        <v>2</v>
      </c>
      <c r="AQ58" s="197">
        <v>2</v>
      </c>
      <c r="AR58" s="197"/>
      <c r="AS58" s="197"/>
      <c r="AT58" s="197"/>
      <c r="AU58" s="197"/>
      <c r="AV58" s="211"/>
      <c r="AW58" s="129"/>
      <c r="AX58" s="127"/>
      <c r="AY58" s="127"/>
      <c r="AZ58" s="128"/>
      <c r="BA58" s="220">
        <f>SUM(BB58:BD58)</f>
        <v>3.5</v>
      </c>
      <c r="BB58" s="127">
        <v>2</v>
      </c>
      <c r="BC58" s="127"/>
      <c r="BD58" s="128">
        <v>1.5</v>
      </c>
    </row>
    <row r="59" spans="1:56" s="20" customFormat="1" ht="51" customHeight="1" thickBot="1" x14ac:dyDescent="0.3">
      <c r="A59" s="514">
        <v>19</v>
      </c>
      <c r="B59" s="228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30"/>
      <c r="S59" s="582" t="s">
        <v>99</v>
      </c>
      <c r="T59" s="583"/>
      <c r="U59" s="583"/>
      <c r="V59" s="584"/>
      <c r="W59" s="585"/>
      <c r="X59" s="585"/>
      <c r="Y59" s="585"/>
      <c r="Z59" s="585"/>
      <c r="AA59" s="585"/>
      <c r="AB59" s="585"/>
      <c r="AC59" s="586"/>
      <c r="AD59" s="139"/>
      <c r="AE59" s="132"/>
      <c r="AF59" s="133"/>
      <c r="AG59" s="130"/>
      <c r="AH59" s="130"/>
      <c r="AI59" s="130"/>
      <c r="AJ59" s="130"/>
      <c r="AK59" s="130"/>
      <c r="AL59" s="130"/>
      <c r="AM59" s="130"/>
      <c r="AN59" s="141"/>
      <c r="AO59" s="341"/>
      <c r="AP59" s="224"/>
      <c r="AQ59" s="224"/>
      <c r="AR59" s="224"/>
      <c r="AS59" s="224"/>
      <c r="AT59" s="224"/>
      <c r="AU59" s="224"/>
      <c r="AV59" s="225"/>
      <c r="AW59" s="204"/>
      <c r="AX59" s="134"/>
      <c r="AY59" s="134"/>
      <c r="AZ59" s="208"/>
      <c r="BA59" s="207"/>
      <c r="BB59" s="134"/>
      <c r="BC59" s="134"/>
      <c r="BD59" s="208"/>
    </row>
    <row r="60" spans="1:56" s="20" customFormat="1" ht="86.55" customHeight="1" x14ac:dyDescent="0.25">
      <c r="A60" s="566"/>
      <c r="B60" s="229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31"/>
      <c r="S60" s="574" t="s">
        <v>194</v>
      </c>
      <c r="T60" s="575"/>
      <c r="U60" s="576"/>
      <c r="V60" s="249"/>
      <c r="W60" s="590" t="s">
        <v>88</v>
      </c>
      <c r="X60" s="591"/>
      <c r="Y60" s="591"/>
      <c r="Z60" s="591"/>
      <c r="AA60" s="591"/>
      <c r="AB60" s="591"/>
      <c r="AC60" s="592"/>
      <c r="AD60" s="142">
        <v>4</v>
      </c>
      <c r="AE60" s="143">
        <f>AD60*30</f>
        <v>120</v>
      </c>
      <c r="AF60" s="117">
        <f>SUM(AG60:AL60)</f>
        <v>54</v>
      </c>
      <c r="AG60" s="118">
        <v>36</v>
      </c>
      <c r="AH60" s="118"/>
      <c r="AI60" s="118"/>
      <c r="AJ60" s="118"/>
      <c r="AK60" s="118">
        <v>18</v>
      </c>
      <c r="AL60" s="118"/>
      <c r="AM60" s="118"/>
      <c r="AN60" s="119">
        <f>AE60-AF60</f>
        <v>66</v>
      </c>
      <c r="AO60" s="209"/>
      <c r="AP60" s="120">
        <v>2</v>
      </c>
      <c r="AQ60" s="120">
        <v>2</v>
      </c>
      <c r="AR60" s="120"/>
      <c r="AS60" s="120"/>
      <c r="AT60" s="120"/>
      <c r="AU60" s="120"/>
      <c r="AV60" s="121"/>
      <c r="AW60" s="122"/>
      <c r="AX60" s="120"/>
      <c r="AY60" s="120"/>
      <c r="AZ60" s="121"/>
      <c r="BA60" s="209">
        <f>SUM(BB60:BD60)</f>
        <v>3</v>
      </c>
      <c r="BB60" s="120">
        <v>2</v>
      </c>
      <c r="BC60" s="120"/>
      <c r="BD60" s="121">
        <v>1</v>
      </c>
    </row>
    <row r="61" spans="1:56" s="20" customFormat="1" ht="79.05" customHeight="1" x14ac:dyDescent="0.25">
      <c r="A61" s="567"/>
      <c r="B61" s="229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31"/>
      <c r="S61" s="563" t="s">
        <v>195</v>
      </c>
      <c r="T61" s="572"/>
      <c r="U61" s="573"/>
      <c r="V61" s="250"/>
      <c r="W61" s="590" t="s">
        <v>88</v>
      </c>
      <c r="X61" s="591"/>
      <c r="Y61" s="591"/>
      <c r="Z61" s="591"/>
      <c r="AA61" s="591"/>
      <c r="AB61" s="591"/>
      <c r="AC61" s="592"/>
      <c r="AD61" s="142">
        <v>4</v>
      </c>
      <c r="AE61" s="143">
        <f>AD61*30</f>
        <v>120</v>
      </c>
      <c r="AF61" s="117">
        <f>SUM(AG61:AL61)</f>
        <v>54</v>
      </c>
      <c r="AG61" s="118">
        <v>36</v>
      </c>
      <c r="AH61" s="118"/>
      <c r="AI61" s="118"/>
      <c r="AJ61" s="118"/>
      <c r="AK61" s="118">
        <v>18</v>
      </c>
      <c r="AL61" s="118"/>
      <c r="AM61" s="118"/>
      <c r="AN61" s="119">
        <f>AE61-AF61</f>
        <v>66</v>
      </c>
      <c r="AO61" s="209"/>
      <c r="AP61" s="120">
        <v>2</v>
      </c>
      <c r="AQ61" s="120">
        <v>2</v>
      </c>
      <c r="AR61" s="120"/>
      <c r="AS61" s="120"/>
      <c r="AT61" s="120"/>
      <c r="AU61" s="120"/>
      <c r="AV61" s="121"/>
      <c r="AW61" s="122"/>
      <c r="AX61" s="120"/>
      <c r="AY61" s="120"/>
      <c r="AZ61" s="121"/>
      <c r="BA61" s="209">
        <f>SUM(BB61:BD61)</f>
        <v>3</v>
      </c>
      <c r="BB61" s="120">
        <v>2</v>
      </c>
      <c r="BC61" s="120"/>
      <c r="BD61" s="121">
        <v>1</v>
      </c>
    </row>
    <row r="62" spans="1:56" s="20" customFormat="1" ht="94.5" customHeight="1" thickBot="1" x14ac:dyDescent="0.3">
      <c r="A62" s="568"/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1"/>
      <c r="S62" s="569" t="s">
        <v>196</v>
      </c>
      <c r="T62" s="570"/>
      <c r="U62" s="571"/>
      <c r="V62" s="258"/>
      <c r="W62" s="587" t="s">
        <v>88</v>
      </c>
      <c r="X62" s="588"/>
      <c r="Y62" s="588"/>
      <c r="Z62" s="588"/>
      <c r="AA62" s="588"/>
      <c r="AB62" s="588"/>
      <c r="AC62" s="589"/>
      <c r="AD62" s="144">
        <v>4</v>
      </c>
      <c r="AE62" s="148">
        <f>AD62*30</f>
        <v>120</v>
      </c>
      <c r="AF62" s="135">
        <f>SUM(AG62:AL62)</f>
        <v>54</v>
      </c>
      <c r="AG62" s="136">
        <v>36</v>
      </c>
      <c r="AH62" s="136"/>
      <c r="AI62" s="136"/>
      <c r="AJ62" s="136"/>
      <c r="AK62" s="136">
        <v>18</v>
      </c>
      <c r="AL62" s="136"/>
      <c r="AM62" s="136"/>
      <c r="AN62" s="137">
        <f>AE62-AF62</f>
        <v>66</v>
      </c>
      <c r="AO62" s="220"/>
      <c r="AP62" s="127">
        <v>2</v>
      </c>
      <c r="AQ62" s="127">
        <v>2</v>
      </c>
      <c r="AR62" s="127"/>
      <c r="AS62" s="127"/>
      <c r="AT62" s="127"/>
      <c r="AU62" s="127"/>
      <c r="AV62" s="128"/>
      <c r="AW62" s="129"/>
      <c r="AX62" s="127"/>
      <c r="AY62" s="127"/>
      <c r="AZ62" s="128"/>
      <c r="BA62" s="220">
        <f>SUM(BB62:BD62)</f>
        <v>3</v>
      </c>
      <c r="BB62" s="127">
        <v>2</v>
      </c>
      <c r="BC62" s="127"/>
      <c r="BD62" s="128">
        <v>1</v>
      </c>
    </row>
    <row r="63" spans="1:56" s="21" customFormat="1" ht="50.1" customHeight="1" thickBot="1" x14ac:dyDescent="0.3">
      <c r="A63" s="615" t="s">
        <v>74</v>
      </c>
      <c r="B63" s="616"/>
      <c r="C63" s="616"/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7"/>
      <c r="AD63" s="281">
        <f>AD44+AD48+AD52+AD56+AD60</f>
        <v>22.5</v>
      </c>
      <c r="AE63" s="271">
        <f>AE44+AE48+AE52+AE56+AE60</f>
        <v>675</v>
      </c>
      <c r="AF63" s="272">
        <f>AF44+AF48+AF52+AF56+AF60</f>
        <v>306</v>
      </c>
      <c r="AG63" s="274">
        <f>AG44+AG48+AG52+AG56+AG60</f>
        <v>180</v>
      </c>
      <c r="AH63" s="274"/>
      <c r="AI63" s="274"/>
      <c r="AJ63" s="274"/>
      <c r="AK63" s="274">
        <f>AK44+AK48+AK52+AK56+AK60</f>
        <v>126</v>
      </c>
      <c r="AL63" s="274"/>
      <c r="AM63" s="274"/>
      <c r="AN63" s="331">
        <f>AN44+AN48+AN52+AN56+AN60</f>
        <v>369</v>
      </c>
      <c r="AO63" s="286">
        <f>COUNTIF(AO44:AO62,"1")/3+COUNTIF(AO44:AO62,"2")/3+COUNTIF(AO44:AO62,"3")/3</f>
        <v>3</v>
      </c>
      <c r="AP63" s="287">
        <f t="shared" ref="AP63:AV63" si="21">COUNTIF(AP44:AP62,"1")/3+COUNTIF(AP44:AP62,"2")/3+COUNTIF(AP44:AP62,"3")/3</f>
        <v>2</v>
      </c>
      <c r="AQ63" s="287">
        <f t="shared" si="21"/>
        <v>5</v>
      </c>
      <c r="AR63" s="289">
        <f t="shared" si="21"/>
        <v>0</v>
      </c>
      <c r="AS63" s="289">
        <f t="shared" si="21"/>
        <v>0</v>
      </c>
      <c r="AT63" s="289">
        <f t="shared" si="21"/>
        <v>0</v>
      </c>
      <c r="AU63" s="289">
        <f t="shared" si="21"/>
        <v>0</v>
      </c>
      <c r="AV63" s="288">
        <f t="shared" si="21"/>
        <v>0</v>
      </c>
      <c r="AW63" s="332"/>
      <c r="AX63" s="279"/>
      <c r="AY63" s="279"/>
      <c r="AZ63" s="277"/>
      <c r="BA63" s="280">
        <f>BA44+BA48+BA52+BA56+BA60</f>
        <v>17</v>
      </c>
      <c r="BB63" s="274">
        <f>BB44+BB48+BB52+BB56+BB60</f>
        <v>10</v>
      </c>
      <c r="BC63" s="276"/>
      <c r="BD63" s="271">
        <f>BD44+BD48+BD52+BD56+BD60</f>
        <v>7</v>
      </c>
    </row>
    <row r="64" spans="1:56" s="21" customFormat="1" ht="50.1" customHeight="1" thickBot="1" x14ac:dyDescent="0.3">
      <c r="A64" s="615" t="s">
        <v>76</v>
      </c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8"/>
      <c r="AD64" s="281">
        <f>AD63</f>
        <v>22.5</v>
      </c>
      <c r="AE64" s="271">
        <f t="shared" ref="AE64:BD64" si="22">AE63</f>
        <v>675</v>
      </c>
      <c r="AF64" s="272">
        <f t="shared" si="22"/>
        <v>306</v>
      </c>
      <c r="AG64" s="274">
        <f t="shared" si="22"/>
        <v>180</v>
      </c>
      <c r="AH64" s="274"/>
      <c r="AI64" s="274"/>
      <c r="AJ64" s="274"/>
      <c r="AK64" s="274">
        <f t="shared" si="22"/>
        <v>126</v>
      </c>
      <c r="AL64" s="274"/>
      <c r="AM64" s="274"/>
      <c r="AN64" s="331">
        <f t="shared" si="22"/>
        <v>369</v>
      </c>
      <c r="AO64" s="286">
        <f t="shared" si="22"/>
        <v>3</v>
      </c>
      <c r="AP64" s="287">
        <f t="shared" si="22"/>
        <v>2</v>
      </c>
      <c r="AQ64" s="287">
        <f t="shared" si="22"/>
        <v>5</v>
      </c>
      <c r="AR64" s="289">
        <f t="shared" si="22"/>
        <v>0</v>
      </c>
      <c r="AS64" s="289">
        <f t="shared" si="22"/>
        <v>0</v>
      </c>
      <c r="AT64" s="289">
        <f t="shared" si="22"/>
        <v>0</v>
      </c>
      <c r="AU64" s="289">
        <f t="shared" si="22"/>
        <v>0</v>
      </c>
      <c r="AV64" s="288">
        <f t="shared" si="22"/>
        <v>0</v>
      </c>
      <c r="AW64" s="332"/>
      <c r="AX64" s="279"/>
      <c r="AY64" s="279"/>
      <c r="AZ64" s="277"/>
      <c r="BA64" s="275">
        <f t="shared" si="22"/>
        <v>17</v>
      </c>
      <c r="BB64" s="276">
        <f t="shared" si="22"/>
        <v>10</v>
      </c>
      <c r="BC64" s="276"/>
      <c r="BD64" s="277">
        <f t="shared" si="22"/>
        <v>7</v>
      </c>
    </row>
    <row r="65" spans="1:56" s="20" customFormat="1" ht="50.1" customHeight="1" thickBot="1" x14ac:dyDescent="0.3">
      <c r="A65" s="619" t="s">
        <v>75</v>
      </c>
      <c r="B65" s="620"/>
      <c r="C65" s="620"/>
      <c r="D65" s="620"/>
      <c r="E65" s="620"/>
      <c r="F65" s="620"/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621"/>
      <c r="AB65" s="621"/>
      <c r="AC65" s="622"/>
      <c r="AD65" s="282">
        <f>AD64+AD40</f>
        <v>60</v>
      </c>
      <c r="AE65" s="283">
        <f>AE64+AE40</f>
        <v>1800</v>
      </c>
      <c r="AF65" s="282">
        <f>AF64+AF40</f>
        <v>864</v>
      </c>
      <c r="AG65" s="284">
        <f>AG64+AG40</f>
        <v>468</v>
      </c>
      <c r="AH65" s="285"/>
      <c r="AI65" s="285">
        <f>AI64+AI40</f>
        <v>108</v>
      </c>
      <c r="AJ65" s="285"/>
      <c r="AK65" s="285">
        <f>AK64+AK40</f>
        <v>288</v>
      </c>
      <c r="AL65" s="285"/>
      <c r="AM65" s="285"/>
      <c r="AN65" s="335">
        <f>AN64+AN40</f>
        <v>936</v>
      </c>
      <c r="AO65" s="275">
        <f>AO64+AO40</f>
        <v>6</v>
      </c>
      <c r="AP65" s="276">
        <f t="shared" ref="AP65:AV65" si="23">AP64+AP40</f>
        <v>12</v>
      </c>
      <c r="AQ65" s="276">
        <f t="shared" si="23"/>
        <v>14</v>
      </c>
      <c r="AR65" s="278">
        <f t="shared" si="23"/>
        <v>0</v>
      </c>
      <c r="AS65" s="276">
        <f t="shared" si="23"/>
        <v>2</v>
      </c>
      <c r="AT65" s="278">
        <f t="shared" si="23"/>
        <v>0</v>
      </c>
      <c r="AU65" s="278">
        <f t="shared" si="23"/>
        <v>0</v>
      </c>
      <c r="AV65" s="277">
        <f t="shared" si="23"/>
        <v>1</v>
      </c>
      <c r="AW65" s="336">
        <f t="shared" ref="AW65:BD65" si="24">AW64+AW40</f>
        <v>24</v>
      </c>
      <c r="AX65" s="287">
        <f t="shared" si="24"/>
        <v>14</v>
      </c>
      <c r="AY65" s="287">
        <f t="shared" si="24"/>
        <v>5</v>
      </c>
      <c r="AZ65" s="290">
        <f t="shared" si="24"/>
        <v>5</v>
      </c>
      <c r="BA65" s="286">
        <f t="shared" si="24"/>
        <v>24</v>
      </c>
      <c r="BB65" s="287">
        <f t="shared" si="24"/>
        <v>11</v>
      </c>
      <c r="BC65" s="287">
        <f t="shared" si="24"/>
        <v>3</v>
      </c>
      <c r="BD65" s="290">
        <f t="shared" si="24"/>
        <v>7</v>
      </c>
    </row>
    <row r="66" spans="1:56" s="20" customFormat="1" ht="40.049999999999997" customHeight="1" x14ac:dyDescent="0.25">
      <c r="A66" s="62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624"/>
      <c r="U66" s="624"/>
      <c r="V66" s="80"/>
      <c r="W66" s="80"/>
      <c r="X66" s="79"/>
      <c r="Y66" s="79"/>
      <c r="Z66" s="79"/>
      <c r="AA66" s="625" t="s">
        <v>28</v>
      </c>
      <c r="AB66" s="626"/>
      <c r="AC66" s="627"/>
      <c r="AD66" s="610" t="s">
        <v>29</v>
      </c>
      <c r="AE66" s="611"/>
      <c r="AF66" s="611"/>
      <c r="AG66" s="611"/>
      <c r="AH66" s="611"/>
      <c r="AI66" s="611"/>
      <c r="AJ66" s="611"/>
      <c r="AK66" s="611"/>
      <c r="AL66" s="611"/>
      <c r="AM66" s="611"/>
      <c r="AN66" s="612"/>
      <c r="AO66" s="159">
        <f>AO65</f>
        <v>6</v>
      </c>
      <c r="AP66" s="160"/>
      <c r="AQ66" s="160"/>
      <c r="AR66" s="160"/>
      <c r="AS66" s="160"/>
      <c r="AT66" s="160"/>
      <c r="AU66" s="160"/>
      <c r="AV66" s="161"/>
      <c r="AW66" s="149">
        <f>COUNTIF(AO22:AO26,"1")+COUNTIF(AO29:AO35,"1")+COUNTIF(AO37:AO38,"1")+COUNTIF(AO44:AO62,"1")/3</f>
        <v>3</v>
      </c>
      <c r="AX66" s="150"/>
      <c r="AY66" s="150"/>
      <c r="AZ66" s="151"/>
      <c r="BA66" s="267">
        <f>COUNTIF(AO22:AO26,"2")+COUNTIF(AO29:AO35,"2")+COUNTIF(AO37:AO38,"2")+COUNTIF(AO44:AO62,"2")/3</f>
        <v>3</v>
      </c>
      <c r="BB66" s="262"/>
      <c r="BC66" s="262"/>
      <c r="BD66" s="263"/>
    </row>
    <row r="67" spans="1:56" s="20" customFormat="1" ht="40.049999999999997" customHeight="1" x14ac:dyDescent="0.25">
      <c r="A67" s="62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613"/>
      <c r="U67" s="613"/>
      <c r="V67" s="80"/>
      <c r="W67" s="80"/>
      <c r="X67" s="79"/>
      <c r="Y67" s="79"/>
      <c r="Z67" s="79"/>
      <c r="AA67" s="628"/>
      <c r="AB67" s="629"/>
      <c r="AC67" s="602"/>
      <c r="AD67" s="599" t="s">
        <v>30</v>
      </c>
      <c r="AE67" s="600"/>
      <c r="AF67" s="600"/>
      <c r="AG67" s="600"/>
      <c r="AH67" s="600"/>
      <c r="AI67" s="600"/>
      <c r="AJ67" s="600"/>
      <c r="AK67" s="600"/>
      <c r="AL67" s="600"/>
      <c r="AM67" s="601"/>
      <c r="AN67" s="602"/>
      <c r="AO67" s="152"/>
      <c r="AP67" s="156">
        <f>AP65</f>
        <v>12</v>
      </c>
      <c r="AQ67" s="104"/>
      <c r="AR67" s="104"/>
      <c r="AS67" s="104"/>
      <c r="AT67" s="104"/>
      <c r="AU67" s="104"/>
      <c r="AV67" s="105"/>
      <c r="AW67" s="152"/>
      <c r="AX67" s="104">
        <f>COUNTIF(AP22:AP26,"1")+COUNTIF(AP29:AP35,"1")+COUNTIF(AP37:AP38,"1")+COUNTIF(AP44:AP62,"1")/3</f>
        <v>6</v>
      </c>
      <c r="AY67" s="104"/>
      <c r="AZ67" s="105"/>
      <c r="BA67" s="268"/>
      <c r="BB67" s="104">
        <f>COUNTIF(AP22:AP26,"2")+COUNTIF(AP29:AP35,"2")+COUNTIF(AP37:AP38,"2")+COUNTIF(AP44:AP62,"2")/3</f>
        <v>6</v>
      </c>
      <c r="BC67" s="106"/>
      <c r="BD67" s="264"/>
    </row>
    <row r="68" spans="1:56" s="20" customFormat="1" ht="40.049999999999997" customHeight="1" x14ac:dyDescent="0.25">
      <c r="A68" s="62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613"/>
      <c r="U68" s="613"/>
      <c r="V68" s="80"/>
      <c r="W68" s="80"/>
      <c r="X68" s="79"/>
      <c r="Y68" s="79"/>
      <c r="Z68" s="79"/>
      <c r="AA68" s="628"/>
      <c r="AB68" s="629"/>
      <c r="AC68" s="602"/>
      <c r="AD68" s="599" t="s">
        <v>31</v>
      </c>
      <c r="AE68" s="600"/>
      <c r="AF68" s="600"/>
      <c r="AG68" s="600"/>
      <c r="AH68" s="600"/>
      <c r="AI68" s="600"/>
      <c r="AJ68" s="600"/>
      <c r="AK68" s="600"/>
      <c r="AL68" s="600"/>
      <c r="AM68" s="601"/>
      <c r="AN68" s="602"/>
      <c r="AO68" s="152"/>
      <c r="AP68" s="104"/>
      <c r="AQ68" s="156">
        <f>AQ65</f>
        <v>14</v>
      </c>
      <c r="AR68" s="104"/>
      <c r="AS68" s="104"/>
      <c r="AT68" s="104"/>
      <c r="AU68" s="104"/>
      <c r="AV68" s="105"/>
      <c r="AW68" s="152"/>
      <c r="AX68" s="104"/>
      <c r="AY68" s="104">
        <f>COUNTIF(AQ22:AQ26,"1")+COUNTIF(AQ29:AQ35,"1")+COUNTIF(AQ37:AQ38,"1")+COUNTIF(AQ44:AQ62,"1")/3</f>
        <v>7</v>
      </c>
      <c r="AZ68" s="105"/>
      <c r="BA68" s="268"/>
      <c r="BB68" s="106"/>
      <c r="BC68" s="107">
        <f>COUNTIF(AQ22:AQ26,"2")+COUNTIF(AQ29:AQ35,"2")+COUNTIF(AQ37:AQ38,"2")+COUNTIF(AQ44:AQ62,"2")/3</f>
        <v>7</v>
      </c>
      <c r="BD68" s="264"/>
    </row>
    <row r="69" spans="1:56" s="20" customFormat="1" ht="40.049999999999997" customHeight="1" x14ac:dyDescent="0.25">
      <c r="A69" s="62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5" t="s">
        <v>32</v>
      </c>
      <c r="T69" s="614"/>
      <c r="U69" s="614"/>
      <c r="V69" s="80"/>
      <c r="W69" s="80"/>
      <c r="X69" s="79"/>
      <c r="Y69" s="79"/>
      <c r="Z69" s="79"/>
      <c r="AA69" s="628"/>
      <c r="AB69" s="629"/>
      <c r="AC69" s="602"/>
      <c r="AD69" s="599" t="s">
        <v>33</v>
      </c>
      <c r="AE69" s="600"/>
      <c r="AF69" s="600"/>
      <c r="AG69" s="600"/>
      <c r="AH69" s="600"/>
      <c r="AI69" s="600"/>
      <c r="AJ69" s="600"/>
      <c r="AK69" s="600"/>
      <c r="AL69" s="600"/>
      <c r="AM69" s="601"/>
      <c r="AN69" s="602"/>
      <c r="AO69" s="152"/>
      <c r="AP69" s="104"/>
      <c r="AQ69" s="104"/>
      <c r="AR69" s="104"/>
      <c r="AS69" s="104"/>
      <c r="AT69" s="104"/>
      <c r="AU69" s="104"/>
      <c r="AV69" s="105"/>
      <c r="AW69" s="152"/>
      <c r="AX69" s="104"/>
      <c r="AY69" s="104"/>
      <c r="AZ69" s="105"/>
      <c r="BA69" s="268"/>
      <c r="BB69" s="106"/>
      <c r="BC69" s="106"/>
      <c r="BD69" s="264"/>
    </row>
    <row r="70" spans="1:56" s="20" customFormat="1" ht="40.049999999999997" customHeight="1" x14ac:dyDescent="0.5">
      <c r="A70" s="62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632" t="s">
        <v>40</v>
      </c>
      <c r="T70" s="603"/>
      <c r="U70" s="113"/>
      <c r="V70" s="80"/>
      <c r="W70" s="80"/>
      <c r="X70" s="81"/>
      <c r="Y70" s="81"/>
      <c r="Z70" s="81"/>
      <c r="AA70" s="628"/>
      <c r="AB70" s="629"/>
      <c r="AC70" s="602"/>
      <c r="AD70" s="599" t="s">
        <v>34</v>
      </c>
      <c r="AE70" s="600"/>
      <c r="AF70" s="600"/>
      <c r="AG70" s="600"/>
      <c r="AH70" s="600"/>
      <c r="AI70" s="600"/>
      <c r="AJ70" s="600"/>
      <c r="AK70" s="600"/>
      <c r="AL70" s="600"/>
      <c r="AM70" s="601"/>
      <c r="AN70" s="602"/>
      <c r="AO70" s="152"/>
      <c r="AP70" s="104"/>
      <c r="AQ70" s="104"/>
      <c r="AR70" s="104"/>
      <c r="AS70" s="156">
        <f>AS65</f>
        <v>2</v>
      </c>
      <c r="AT70" s="104"/>
      <c r="AU70" s="104"/>
      <c r="AV70" s="105"/>
      <c r="AW70" s="152">
        <f>COUNTIF(AS22:AS26,"1")+COUNTIF(AS29:AS35,"1")+COUNTIF(AS37:AS38,"1")+COUNTIF(AS44:AS62,"1")/3</f>
        <v>1</v>
      </c>
      <c r="AX70" s="104"/>
      <c r="AY70" s="104"/>
      <c r="AZ70" s="105"/>
      <c r="BA70" s="269">
        <f>COUNTIF(AS22:AS26,"2")+COUNTIF(AS29:AS35,"2")+COUNTIF(AS37:AS38,"2")+COUNTIF(AS44:AS62,"2")/3</f>
        <v>1</v>
      </c>
      <c r="BB70" s="106"/>
      <c r="BC70" s="106"/>
      <c r="BD70" s="264"/>
    </row>
    <row r="71" spans="1:56" s="20" customFormat="1" ht="40.049999999999997" customHeight="1" x14ac:dyDescent="0.25">
      <c r="A71" s="62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595" t="s">
        <v>41</v>
      </c>
      <c r="T71" s="603"/>
      <c r="U71" s="113"/>
      <c r="V71" s="80"/>
      <c r="W71" s="80"/>
      <c r="X71" s="79"/>
      <c r="Y71" s="79"/>
      <c r="Z71" s="79"/>
      <c r="AA71" s="628"/>
      <c r="AB71" s="629"/>
      <c r="AC71" s="602"/>
      <c r="AD71" s="599" t="s">
        <v>21</v>
      </c>
      <c r="AE71" s="600"/>
      <c r="AF71" s="600"/>
      <c r="AG71" s="600"/>
      <c r="AH71" s="600"/>
      <c r="AI71" s="600"/>
      <c r="AJ71" s="600"/>
      <c r="AK71" s="600"/>
      <c r="AL71" s="600"/>
      <c r="AM71" s="601"/>
      <c r="AN71" s="602"/>
      <c r="AO71" s="152"/>
      <c r="AP71" s="104"/>
      <c r="AQ71" s="104"/>
      <c r="AR71" s="104"/>
      <c r="AS71" s="104"/>
      <c r="AT71" s="158">
        <f>AT65</f>
        <v>0</v>
      </c>
      <c r="AU71" s="104"/>
      <c r="AV71" s="105"/>
      <c r="AW71" s="152"/>
      <c r="AX71" s="162">
        <f>COUNTIF(AT22:AT26,"1")+COUNTIF(AT29:AT35,"1")+COUNTIF(AT37:AT38,"1")+COUNTIF(AT44:AT62,"1")/3</f>
        <v>0</v>
      </c>
      <c r="AY71" s="104"/>
      <c r="AZ71" s="105"/>
      <c r="BA71" s="268"/>
      <c r="BB71" s="162">
        <f>COUNTIF(AX22:AX26,"2")+COUNTIF(AX29:AX35,"2")+COUNTIF(AX37:AX38,"2")+COUNTIF(AX44:AX62,"2")/3</f>
        <v>5</v>
      </c>
      <c r="BC71" s="106"/>
      <c r="BD71" s="264"/>
    </row>
    <row r="72" spans="1:56" s="20" customFormat="1" ht="40.049999999999997" customHeight="1" x14ac:dyDescent="0.25">
      <c r="A72" s="62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595" t="s">
        <v>42</v>
      </c>
      <c r="T72" s="603"/>
      <c r="U72" s="113"/>
      <c r="V72" s="80"/>
      <c r="W72" s="80"/>
      <c r="X72" s="79"/>
      <c r="Y72" s="79"/>
      <c r="Z72" s="79"/>
      <c r="AA72" s="628"/>
      <c r="AB72" s="629"/>
      <c r="AC72" s="602"/>
      <c r="AD72" s="599" t="s">
        <v>22</v>
      </c>
      <c r="AE72" s="600"/>
      <c r="AF72" s="600"/>
      <c r="AG72" s="600"/>
      <c r="AH72" s="600"/>
      <c r="AI72" s="600"/>
      <c r="AJ72" s="600"/>
      <c r="AK72" s="600"/>
      <c r="AL72" s="600"/>
      <c r="AM72" s="601"/>
      <c r="AN72" s="602"/>
      <c r="AO72" s="152"/>
      <c r="AP72" s="104"/>
      <c r="AQ72" s="104"/>
      <c r="AR72" s="104"/>
      <c r="AS72" s="104"/>
      <c r="AT72" s="104"/>
      <c r="AU72" s="104"/>
      <c r="AV72" s="105"/>
      <c r="AW72" s="152"/>
      <c r="AX72" s="104"/>
      <c r="AY72" s="104"/>
      <c r="AZ72" s="105"/>
      <c r="BA72" s="268"/>
      <c r="BB72" s="106"/>
      <c r="BC72" s="106"/>
      <c r="BD72" s="264"/>
    </row>
    <row r="73" spans="1:56" s="20" customFormat="1" ht="40.049999999999997" customHeight="1" thickBot="1" x14ac:dyDescent="0.3">
      <c r="A73" s="62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595" t="s">
        <v>43</v>
      </c>
      <c r="T73" s="603"/>
      <c r="U73" s="603"/>
      <c r="V73" s="80"/>
      <c r="W73" s="80"/>
      <c r="X73" s="79"/>
      <c r="Y73" s="79"/>
      <c r="Z73" s="79"/>
      <c r="AA73" s="630"/>
      <c r="AB73" s="631"/>
      <c r="AC73" s="607"/>
      <c r="AD73" s="604" t="s">
        <v>35</v>
      </c>
      <c r="AE73" s="605"/>
      <c r="AF73" s="605"/>
      <c r="AG73" s="605"/>
      <c r="AH73" s="605"/>
      <c r="AI73" s="605"/>
      <c r="AJ73" s="605"/>
      <c r="AK73" s="605"/>
      <c r="AL73" s="605"/>
      <c r="AM73" s="606"/>
      <c r="AN73" s="607"/>
      <c r="AO73" s="153"/>
      <c r="AP73" s="154"/>
      <c r="AQ73" s="154"/>
      <c r="AR73" s="154"/>
      <c r="AS73" s="154"/>
      <c r="AT73" s="154"/>
      <c r="AU73" s="154"/>
      <c r="AV73" s="157">
        <f>AV65</f>
        <v>1</v>
      </c>
      <c r="AW73" s="153"/>
      <c r="AX73" s="154"/>
      <c r="AY73" s="154"/>
      <c r="AZ73" s="155">
        <f>COUNTIF(AV22:AV26,"1")+COUNTIF(AV29:AV35,"1")+COUNTIF(AV37:AV38,"1")+COUNTIF(AV44:AV62,"1")/3</f>
        <v>1</v>
      </c>
      <c r="BA73" s="270"/>
      <c r="BB73" s="265"/>
      <c r="BC73" s="265"/>
      <c r="BD73" s="318">
        <f>COUNTIF(AV22:AV26,"2")+COUNTIF(AV29:AV35,"2")+COUNTIF(AV37:AV38,"2")+COUNTIF(AV44:AV62,"2")/3</f>
        <v>0</v>
      </c>
    </row>
    <row r="74" spans="1:56" s="20" customFormat="1" ht="13.8" x14ac:dyDescent="0.25">
      <c r="A74" s="78"/>
      <c r="V74" s="22"/>
      <c r="W74" s="22"/>
      <c r="X74" s="22"/>
      <c r="Y74" s="22"/>
      <c r="Z74" s="22"/>
      <c r="AA74" s="22"/>
      <c r="AB74" s="2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56" s="20" customFormat="1" ht="13.8" x14ac:dyDescent="0.25">
      <c r="A75" s="78"/>
      <c r="V75" s="22"/>
      <c r="W75" s="22"/>
      <c r="X75" s="22"/>
      <c r="Y75" s="22"/>
      <c r="Z75" s="22"/>
      <c r="AA75" s="22"/>
      <c r="AB75" s="22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56" s="78" customFormat="1" ht="33.75" customHeight="1" x14ac:dyDescent="0.6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595"/>
      <c r="U76" s="596"/>
      <c r="V76" s="596"/>
      <c r="W76" s="596"/>
      <c r="X76" s="82"/>
      <c r="Y76" s="82"/>
      <c r="Z76" s="82"/>
      <c r="AA76" s="83"/>
      <c r="AB76" s="86"/>
      <c r="AC76" s="86"/>
      <c r="AD76" s="593" t="s">
        <v>82</v>
      </c>
      <c r="AE76" s="594"/>
      <c r="AF76" s="594"/>
      <c r="AG76" s="594"/>
      <c r="AH76" s="594"/>
      <c r="AI76" s="594"/>
      <c r="AJ76" s="594"/>
      <c r="AK76" s="594"/>
      <c r="AL76" s="594"/>
      <c r="AM76" s="594"/>
      <c r="AN76" s="594"/>
      <c r="AO76" s="594"/>
      <c r="AP76" s="594"/>
      <c r="AQ76" s="594"/>
      <c r="AR76" s="594"/>
      <c r="AS76" s="594"/>
      <c r="AT76" s="594"/>
      <c r="AU76" s="594"/>
      <c r="AV76" s="594"/>
      <c r="AW76" s="594"/>
      <c r="AX76" s="594"/>
      <c r="AY76" s="594"/>
      <c r="AZ76" s="594"/>
      <c r="BA76" s="594"/>
      <c r="BB76" s="86"/>
      <c r="BC76" s="86"/>
      <c r="BD76" s="86"/>
    </row>
    <row r="77" spans="1:56" s="78" customFormat="1" ht="25.0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U77" s="87"/>
      <c r="V77" s="87"/>
      <c r="W77" s="87"/>
      <c r="X77" s="86"/>
      <c r="Y77" s="86"/>
      <c r="Z77" s="86"/>
      <c r="AA77" s="86"/>
      <c r="AB77" s="86"/>
      <c r="AC77" s="86"/>
      <c r="AD77" s="85"/>
      <c r="AE77" s="86"/>
      <c r="AF77" s="86"/>
      <c r="AG77" s="86"/>
      <c r="AH77" s="86"/>
      <c r="AI77" s="85"/>
      <c r="AJ77" s="85"/>
      <c r="AK77" s="85"/>
      <c r="AL77" s="85"/>
      <c r="AM77" s="86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</row>
    <row r="78" spans="1:56" s="78" customFormat="1" ht="25.05" customHeight="1" x14ac:dyDescent="0.25">
      <c r="T78" s="89"/>
      <c r="U78" s="85"/>
      <c r="V78" s="85"/>
      <c r="W78" s="85"/>
      <c r="X78" s="86"/>
      <c r="Y78" s="86"/>
      <c r="Z78" s="90"/>
      <c r="AA78" s="86"/>
      <c r="AB78" s="91"/>
      <c r="AC78" s="91"/>
      <c r="AD78" s="91"/>
      <c r="AE78" s="91"/>
      <c r="AF78" s="91"/>
      <c r="AG78" s="86"/>
      <c r="AH78" s="86"/>
      <c r="AI78" s="85"/>
      <c r="AJ78" s="85"/>
      <c r="AK78" s="85"/>
      <c r="AL78" s="85"/>
      <c r="AM78" s="86"/>
      <c r="AN78" s="92"/>
      <c r="AO78" s="93"/>
      <c r="AP78" s="92"/>
      <c r="AQ78" s="93"/>
      <c r="AR78" s="84"/>
      <c r="AS78" s="94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</row>
    <row r="79" spans="1:56" s="20" customFormat="1" ht="36.75" customHeight="1" x14ac:dyDescent="0.6">
      <c r="A79" s="78"/>
      <c r="T79" s="30"/>
      <c r="U79" s="317" t="s">
        <v>83</v>
      </c>
      <c r="V79" s="316"/>
      <c r="W79" s="65"/>
      <c r="X79" s="66"/>
      <c r="Y79" s="66"/>
      <c r="Z79" s="597" t="s">
        <v>80</v>
      </c>
      <c r="AA79" s="598"/>
      <c r="AB79" s="598"/>
      <c r="AC79" s="598"/>
      <c r="AD79" s="70"/>
      <c r="AE79" s="34"/>
      <c r="AG79" s="27"/>
      <c r="AH79" s="27"/>
      <c r="AI79" s="27"/>
      <c r="AJ79" s="27"/>
      <c r="AK79" s="27"/>
      <c r="AL79" s="27"/>
      <c r="AM79" s="608" t="s">
        <v>36</v>
      </c>
      <c r="AN79" s="609"/>
      <c r="AO79" s="609"/>
      <c r="AP79" s="609"/>
      <c r="AQ79" s="65"/>
      <c r="AR79" s="65"/>
      <c r="AS79" s="66"/>
      <c r="AT79" s="315"/>
      <c r="AU79" s="103"/>
      <c r="AV79" s="103" t="s">
        <v>81</v>
      </c>
      <c r="AW79" s="67"/>
      <c r="AX79" s="103"/>
      <c r="AZ79" s="69"/>
      <c r="BA79" s="68"/>
    </row>
    <row r="80" spans="1:56" s="32" customFormat="1" ht="38.25" customHeight="1" x14ac:dyDescent="0.4">
      <c r="A80" s="8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  <c r="U80" s="36"/>
      <c r="V80" s="33"/>
      <c r="W80" s="37"/>
      <c r="X80" s="38" t="s">
        <v>37</v>
      </c>
      <c r="Z80" s="39"/>
      <c r="AA80" s="40" t="s">
        <v>38</v>
      </c>
      <c r="AB80" s="41"/>
      <c r="AC80" s="41"/>
      <c r="AD80" s="41"/>
      <c r="AE80" s="41"/>
      <c r="AG80" s="42"/>
      <c r="AH80" s="42"/>
      <c r="AI80" s="42"/>
      <c r="AJ80" s="42"/>
      <c r="AK80" s="42"/>
      <c r="AL80" s="42"/>
      <c r="AM80" s="609"/>
      <c r="AN80" s="609"/>
      <c r="AO80" s="609"/>
      <c r="AP80" s="609"/>
      <c r="AR80" s="38" t="s">
        <v>37</v>
      </c>
      <c r="AT80" s="39"/>
      <c r="AV80" s="40" t="s">
        <v>38</v>
      </c>
      <c r="AW80" s="41"/>
      <c r="AX80" s="41"/>
      <c r="AY80" s="41"/>
    </row>
    <row r="81" spans="1:52" s="20" customFormat="1" ht="25.05" customHeight="1" x14ac:dyDescent="0.6">
      <c r="A81" s="515"/>
      <c r="T81" s="43"/>
      <c r="U81" s="36"/>
      <c r="V81" s="33"/>
      <c r="W81" s="48"/>
      <c r="X81" s="37"/>
      <c r="Y81" s="37"/>
      <c r="Z81" s="34"/>
      <c r="AA81" s="49"/>
      <c r="AB81" s="47"/>
      <c r="AC81" s="34"/>
      <c r="AD81" s="35"/>
      <c r="AE81" s="34"/>
      <c r="AG81" s="29"/>
      <c r="AH81" s="29"/>
      <c r="AI81" s="28"/>
      <c r="AJ81" s="28"/>
      <c r="AK81" s="28"/>
      <c r="AL81" s="28"/>
      <c r="AM81" s="29"/>
      <c r="AN81" s="50"/>
      <c r="AO81" s="33"/>
      <c r="AP81" s="33"/>
      <c r="AQ81" s="44"/>
      <c r="AR81" s="44"/>
      <c r="AS81" s="37"/>
      <c r="AT81" s="34"/>
      <c r="AU81" s="47"/>
      <c r="AV81" s="47"/>
      <c r="AW81" s="35"/>
      <c r="AX81" s="47"/>
      <c r="AY81" s="34"/>
    </row>
    <row r="82" spans="1:52" s="20" customFormat="1" ht="25.05" customHeight="1" x14ac:dyDescent="0.3">
      <c r="A82" s="78"/>
      <c r="T82" s="30"/>
      <c r="U82" s="51"/>
      <c r="V82" s="44"/>
      <c r="W82" s="46"/>
      <c r="X82" s="38"/>
      <c r="Z82" s="39"/>
      <c r="AA82" s="40"/>
      <c r="AB82" s="45"/>
      <c r="AD82" s="41"/>
      <c r="AE82" s="45"/>
      <c r="AG82" s="29"/>
      <c r="AH82" s="29"/>
      <c r="AI82" s="29"/>
      <c r="AJ82" s="29"/>
      <c r="AK82" s="29"/>
      <c r="AL82" s="29"/>
      <c r="AM82" s="29"/>
      <c r="AN82" s="52"/>
      <c r="AO82" s="53"/>
      <c r="AP82" s="52"/>
      <c r="AR82" s="38"/>
      <c r="AT82" s="39"/>
      <c r="AU82" s="32"/>
      <c r="AV82" s="40"/>
      <c r="AW82" s="41"/>
      <c r="AX82" s="41"/>
      <c r="AY82" s="41"/>
    </row>
    <row r="83" spans="1:52" s="20" customFormat="1" ht="18" customHeight="1" x14ac:dyDescent="0.25">
      <c r="A83" s="78"/>
      <c r="U83" s="19"/>
      <c r="V83" s="57"/>
      <c r="W83" s="26"/>
      <c r="X83" s="54"/>
      <c r="Y83" s="54"/>
      <c r="Z83" s="54"/>
      <c r="AA83" s="54"/>
      <c r="AB83" s="54"/>
      <c r="AC83" s="54"/>
      <c r="AD83" s="29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28"/>
      <c r="AS83" s="7"/>
      <c r="AT83" s="7"/>
      <c r="AU83" s="7"/>
      <c r="AV83" s="7"/>
      <c r="AW83" s="7"/>
      <c r="AX83" s="7"/>
      <c r="AY83" s="28"/>
      <c r="AZ83" s="28"/>
    </row>
    <row r="84" spans="1:52" s="20" customFormat="1" ht="13.8" x14ac:dyDescent="0.25">
      <c r="A84" s="78"/>
      <c r="T84" s="56"/>
      <c r="X84" s="58"/>
      <c r="Y84" s="58"/>
      <c r="Z84" s="31"/>
      <c r="AA84" s="58"/>
      <c r="AB84" s="58"/>
      <c r="AC84" s="58"/>
      <c r="AE84" s="31"/>
      <c r="AF84" s="31"/>
      <c r="AG84" s="58"/>
      <c r="AH84" s="58"/>
      <c r="AM84" s="58"/>
      <c r="AN84" s="58"/>
      <c r="AR84" s="1"/>
      <c r="AS84" s="1"/>
      <c r="AT84" s="1"/>
      <c r="AU84" s="1"/>
      <c r="AV84" s="1"/>
      <c r="AW84" s="1"/>
      <c r="AX84" s="1"/>
    </row>
    <row r="85" spans="1:52" ht="13.8" x14ac:dyDescent="0.25">
      <c r="A85" s="7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30"/>
      <c r="U85" s="59"/>
      <c r="V85" s="1"/>
      <c r="W85" s="59"/>
      <c r="X85" s="1"/>
      <c r="Y85" s="1"/>
      <c r="Z85" s="1"/>
      <c r="AA85" s="1"/>
      <c r="AB85" s="1"/>
      <c r="AC85" s="1"/>
    </row>
    <row r="86" spans="1:52" x14ac:dyDescent="0.25">
      <c r="T86" s="1"/>
    </row>
  </sheetData>
  <mergeCells count="155">
    <mergeCell ref="A40:AC40"/>
    <mergeCell ref="A41:BD41"/>
    <mergeCell ref="A39:AC39"/>
    <mergeCell ref="A28:BD28"/>
    <mergeCell ref="S26:U26"/>
    <mergeCell ref="V26:AC26"/>
    <mergeCell ref="A27:AC27"/>
    <mergeCell ref="A36:BD36"/>
    <mergeCell ref="S37:U37"/>
    <mergeCell ref="V37:AC37"/>
    <mergeCell ref="S38:U38"/>
    <mergeCell ref="V38:AC38"/>
    <mergeCell ref="S32:U32"/>
    <mergeCell ref="V32:AC32"/>
    <mergeCell ref="S31:U31"/>
    <mergeCell ref="V31:AC31"/>
    <mergeCell ref="S30:U30"/>
    <mergeCell ref="V30:AC30"/>
    <mergeCell ref="S29:U29"/>
    <mergeCell ref="V29:AC29"/>
    <mergeCell ref="S35:U35"/>
    <mergeCell ref="V35:AC35"/>
    <mergeCell ref="S33:U33"/>
    <mergeCell ref="V33:AC33"/>
    <mergeCell ref="AW17:AW18"/>
    <mergeCell ref="AX17:AZ17"/>
    <mergeCell ref="BA17:BA18"/>
    <mergeCell ref="BB17:BD17"/>
    <mergeCell ref="AS15:AS18"/>
    <mergeCell ref="AT15:AT18"/>
    <mergeCell ref="AU15:AU18"/>
    <mergeCell ref="AV15:AV18"/>
    <mergeCell ref="AW15:AZ15"/>
    <mergeCell ref="BA15:BD15"/>
    <mergeCell ref="A1:BD1"/>
    <mergeCell ref="A3:BD3"/>
    <mergeCell ref="A4:BD4"/>
    <mergeCell ref="V5:AR5"/>
    <mergeCell ref="AY5:BC5"/>
    <mergeCell ref="S6:T6"/>
    <mergeCell ref="AY6:BC6"/>
    <mergeCell ref="AC10:AR10"/>
    <mergeCell ref="AC7:AR7"/>
    <mergeCell ref="AY7:BD7"/>
    <mergeCell ref="V8:AB8"/>
    <mergeCell ref="AC8:AR8"/>
    <mergeCell ref="AY8:BD8"/>
    <mergeCell ref="S9:T9"/>
    <mergeCell ref="AC9:AR9"/>
    <mergeCell ref="AY9:BD9"/>
    <mergeCell ref="AX10:BD10"/>
    <mergeCell ref="A12:A18"/>
    <mergeCell ref="S12:U18"/>
    <mergeCell ref="V12:AC18"/>
    <mergeCell ref="AD12:AE14"/>
    <mergeCell ref="AF12:AM14"/>
    <mergeCell ref="AN12:AN18"/>
    <mergeCell ref="AO12:AV14"/>
    <mergeCell ref="AW12:BD12"/>
    <mergeCell ref="AW13:BD13"/>
    <mergeCell ref="AW14:BD14"/>
    <mergeCell ref="AD15:AD18"/>
    <mergeCell ref="AE15:AE18"/>
    <mergeCell ref="AF15:AF18"/>
    <mergeCell ref="AG15:AM15"/>
    <mergeCell ref="AO15:AO18"/>
    <mergeCell ref="AP15:AP18"/>
    <mergeCell ref="AQ15:AQ18"/>
    <mergeCell ref="AR15:AR18"/>
    <mergeCell ref="AG16:AH17"/>
    <mergeCell ref="AI16:AJ17"/>
    <mergeCell ref="AK16:AL17"/>
    <mergeCell ref="AM16:AM18"/>
    <mergeCell ref="AW16:AZ16"/>
    <mergeCell ref="BA16:BD16"/>
    <mergeCell ref="S19:U19"/>
    <mergeCell ref="V19:AC19"/>
    <mergeCell ref="A20:BD20"/>
    <mergeCell ref="A21:BD21"/>
    <mergeCell ref="S22:U22"/>
    <mergeCell ref="V22:AC22"/>
    <mergeCell ref="S25:U25"/>
    <mergeCell ref="V25:AC25"/>
    <mergeCell ref="S23:U23"/>
    <mergeCell ref="V23:AC23"/>
    <mergeCell ref="S24:U24"/>
    <mergeCell ref="V24:AC24"/>
    <mergeCell ref="S34:U34"/>
    <mergeCell ref="V34:AC34"/>
    <mergeCell ref="A42:BD42"/>
    <mergeCell ref="S48:U48"/>
    <mergeCell ref="S49:U49"/>
    <mergeCell ref="S52:U52"/>
    <mergeCell ref="S53:U53"/>
    <mergeCell ref="S50:U50"/>
    <mergeCell ref="W44:AC44"/>
    <mergeCell ref="W45:AC45"/>
    <mergeCell ref="W46:AC46"/>
    <mergeCell ref="W48:AC48"/>
    <mergeCell ref="W49:AC49"/>
    <mergeCell ref="W50:AC50"/>
    <mergeCell ref="W52:AC52"/>
    <mergeCell ref="W53:AC53"/>
    <mergeCell ref="S43:AC43"/>
    <mergeCell ref="S47:AC47"/>
    <mergeCell ref="A44:A46"/>
    <mergeCell ref="A48:A50"/>
    <mergeCell ref="A52:A54"/>
    <mergeCell ref="S51:AC51"/>
    <mergeCell ref="S46:U46"/>
    <mergeCell ref="S44:U44"/>
    <mergeCell ref="AD66:AN66"/>
    <mergeCell ref="T67:U67"/>
    <mergeCell ref="AD67:AN67"/>
    <mergeCell ref="T68:U68"/>
    <mergeCell ref="AD68:AN68"/>
    <mergeCell ref="T69:U69"/>
    <mergeCell ref="AD69:AN69"/>
    <mergeCell ref="A63:AC63"/>
    <mergeCell ref="A64:AC64"/>
    <mergeCell ref="A65:AC65"/>
    <mergeCell ref="A66:A73"/>
    <mergeCell ref="T66:U66"/>
    <mergeCell ref="AA66:AC73"/>
    <mergeCell ref="S70:T70"/>
    <mergeCell ref="AD76:BA76"/>
    <mergeCell ref="T76:W76"/>
    <mergeCell ref="Z79:AC79"/>
    <mergeCell ref="AD70:AN70"/>
    <mergeCell ref="S71:T71"/>
    <mergeCell ref="AD71:AN71"/>
    <mergeCell ref="S72:T72"/>
    <mergeCell ref="AD72:AN72"/>
    <mergeCell ref="S73:U73"/>
    <mergeCell ref="AD73:AN73"/>
    <mergeCell ref="AM79:AP80"/>
    <mergeCell ref="S45:U45"/>
    <mergeCell ref="A56:A58"/>
    <mergeCell ref="A60:A62"/>
    <mergeCell ref="S62:U62"/>
    <mergeCell ref="S61:U61"/>
    <mergeCell ref="S57:U57"/>
    <mergeCell ref="S60:U60"/>
    <mergeCell ref="S54:U54"/>
    <mergeCell ref="S56:U56"/>
    <mergeCell ref="S58:U58"/>
    <mergeCell ref="S55:AC55"/>
    <mergeCell ref="S59:AC59"/>
    <mergeCell ref="W54:AC54"/>
    <mergeCell ref="W56:AC56"/>
    <mergeCell ref="W57:AC57"/>
    <mergeCell ref="W58:AC58"/>
    <mergeCell ref="W60:AC60"/>
    <mergeCell ref="W61:AC61"/>
    <mergeCell ref="W62:AC62"/>
  </mergeCells>
  <pageMargins left="0.78740157480314965" right="0" top="0.39370078740157483" bottom="0" header="0" footer="0"/>
  <pageSetup paperSize="8" scale="3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2"/>
  <sheetViews>
    <sheetView view="pageBreakPreview" zoomScale="25" zoomScaleNormal="30" zoomScaleSheetLayoutView="25" workbookViewId="0">
      <selection activeCell="AO34" sqref="AO34"/>
    </sheetView>
  </sheetViews>
  <sheetFormatPr defaultColWidth="10.21875" defaultRowHeight="13.2" x14ac:dyDescent="0.25"/>
  <cols>
    <col min="1" max="1" width="7.5546875" style="1" customWidth="1"/>
    <col min="2" max="17" width="6.21875" style="1" hidden="1" customWidth="1"/>
    <col min="18" max="18" width="42.21875" style="1" customWidth="1"/>
    <col min="19" max="19" width="52.77734375" style="2" customWidth="1"/>
    <col min="20" max="20" width="96.77734375" style="3" customWidth="1"/>
    <col min="21" max="21" width="12.77734375" style="4" customWidth="1"/>
    <col min="22" max="22" width="25.77734375" style="5" customWidth="1"/>
    <col min="23" max="25" width="12.77734375" style="5" customWidth="1"/>
    <col min="26" max="26" width="14.44140625" style="5" customWidth="1"/>
    <col min="27" max="27" width="12.77734375" style="5" customWidth="1"/>
    <col min="28" max="29" width="12.77734375" style="6" customWidth="1"/>
    <col min="30" max="30" width="13.33203125" style="6" customWidth="1"/>
    <col min="31" max="31" width="12.44140625" style="6" customWidth="1"/>
    <col min="32" max="32" width="12.109375" style="6" customWidth="1"/>
    <col min="33" max="33" width="10.77734375" style="6" customWidth="1"/>
    <col min="34" max="34" width="12.44140625" style="6" customWidth="1"/>
    <col min="35" max="35" width="10.77734375" style="6" customWidth="1"/>
    <col min="36" max="36" width="13.5546875" style="6" customWidth="1"/>
    <col min="37" max="37" width="14.21875" style="6" customWidth="1"/>
    <col min="38" max="38" width="15.77734375" style="6" customWidth="1"/>
    <col min="39" max="39" width="16.88671875" style="6" customWidth="1"/>
    <col min="40" max="47" width="10.77734375" style="1" customWidth="1"/>
    <col min="48" max="48" width="11.6640625" style="1" customWidth="1"/>
    <col min="49" max="49" width="12.5546875" style="1" customWidth="1"/>
    <col min="50" max="51" width="10.77734375" style="1" customWidth="1"/>
    <col min="52" max="52" width="11.88671875" style="1" customWidth="1"/>
    <col min="53" max="53" width="12.77734375" style="1" customWidth="1"/>
    <col min="54" max="55" width="10.77734375" style="1" customWidth="1"/>
    <col min="56" max="16384" width="10.21875" style="1"/>
  </cols>
  <sheetData>
    <row r="1" spans="1:55" ht="30" x14ac:dyDescent="0.5">
      <c r="A1" s="730" t="s">
        <v>57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</row>
    <row r="2" spans="1:55" ht="15.75" customHeight="1" x14ac:dyDescent="0.25"/>
    <row r="3" spans="1:55" ht="56.25" customHeight="1" x14ac:dyDescent="0.25">
      <c r="A3" s="731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</row>
    <row r="4" spans="1:55" ht="36.75" customHeight="1" x14ac:dyDescent="0.25">
      <c r="A4" s="732" t="s">
        <v>59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</row>
    <row r="5" spans="1:55" ht="35.25" customHeight="1" x14ac:dyDescent="0.25">
      <c r="T5" s="64"/>
      <c r="U5" s="733" t="s">
        <v>116</v>
      </c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98"/>
      <c r="AT5" s="99"/>
      <c r="AU5" s="75"/>
      <c r="AV5" s="75"/>
      <c r="AW5" s="75"/>
      <c r="AX5" s="734"/>
      <c r="AY5" s="735"/>
      <c r="AZ5" s="735"/>
      <c r="BA5" s="735"/>
      <c r="BB5" s="735"/>
    </row>
    <row r="6" spans="1:55" ht="43.5" customHeight="1" x14ac:dyDescent="0.6">
      <c r="R6" s="736" t="s">
        <v>44</v>
      </c>
      <c r="S6" s="736"/>
      <c r="T6" s="9"/>
      <c r="V6" s="61"/>
      <c r="W6" s="10"/>
      <c r="X6" s="10"/>
      <c r="Y6" s="10"/>
      <c r="Z6" s="10"/>
      <c r="AA6" s="71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6"/>
      <c r="AP6" s="72"/>
      <c r="AQ6" s="73"/>
      <c r="AR6" s="8"/>
      <c r="AT6" s="73"/>
      <c r="AU6" s="73"/>
      <c r="AV6" s="73"/>
      <c r="AW6" s="73"/>
      <c r="AX6" s="734"/>
      <c r="AY6" s="735"/>
      <c r="AZ6" s="735"/>
      <c r="BA6" s="735"/>
      <c r="BB6" s="735"/>
    </row>
    <row r="7" spans="1:55" ht="75.75" customHeight="1" x14ac:dyDescent="0.6">
      <c r="R7" s="77" t="s">
        <v>61</v>
      </c>
      <c r="S7" s="63"/>
      <c r="T7" s="9"/>
      <c r="U7" s="100" t="s">
        <v>50</v>
      </c>
      <c r="AB7" s="737" t="s">
        <v>104</v>
      </c>
      <c r="AC7" s="737"/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8"/>
      <c r="AS7" s="72" t="s">
        <v>1</v>
      </c>
      <c r="AT7" s="73"/>
      <c r="AU7" s="73"/>
      <c r="AV7" s="73"/>
      <c r="AW7" s="73"/>
      <c r="AX7" s="738" t="s">
        <v>106</v>
      </c>
      <c r="AY7" s="738"/>
      <c r="AZ7" s="738"/>
      <c r="BA7" s="738"/>
      <c r="BB7" s="738"/>
      <c r="BC7" s="738"/>
    </row>
    <row r="8" spans="1:55" ht="114" customHeight="1" x14ac:dyDescent="0.6">
      <c r="R8" s="435" t="s">
        <v>159</v>
      </c>
      <c r="T8" s="2"/>
      <c r="U8" s="739" t="s">
        <v>101</v>
      </c>
      <c r="V8" s="740"/>
      <c r="W8" s="740"/>
      <c r="X8" s="740"/>
      <c r="Y8" s="740"/>
      <c r="Z8" s="740"/>
      <c r="AA8" s="740"/>
      <c r="AB8" s="741" t="s">
        <v>198</v>
      </c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8"/>
      <c r="AS8" s="72" t="s">
        <v>2</v>
      </c>
      <c r="AT8" s="73"/>
      <c r="AU8" s="73"/>
      <c r="AV8" s="73"/>
      <c r="AW8" s="73"/>
      <c r="AX8" s="738" t="s">
        <v>62</v>
      </c>
      <c r="AY8" s="738"/>
      <c r="AZ8" s="738"/>
      <c r="BA8" s="738"/>
      <c r="BB8" s="738"/>
      <c r="BC8" s="738"/>
    </row>
    <row r="9" spans="1:55" ht="48" customHeight="1" x14ac:dyDescent="0.6">
      <c r="R9" s="742" t="s">
        <v>60</v>
      </c>
      <c r="S9" s="742"/>
      <c r="T9" s="116"/>
      <c r="U9" s="102" t="s">
        <v>51</v>
      </c>
      <c r="V9" s="62"/>
      <c r="W9" s="10"/>
      <c r="X9" s="10"/>
      <c r="Y9" s="10"/>
      <c r="Z9" s="10"/>
      <c r="AA9" s="71"/>
      <c r="AB9" s="737" t="s">
        <v>39</v>
      </c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8"/>
      <c r="AS9" s="74" t="s">
        <v>3</v>
      </c>
      <c r="AT9" s="75"/>
      <c r="AU9" s="75"/>
      <c r="AV9" s="75"/>
      <c r="AW9" s="75"/>
      <c r="AX9" s="738" t="s">
        <v>102</v>
      </c>
      <c r="AY9" s="738"/>
      <c r="AZ9" s="738"/>
      <c r="BA9" s="738"/>
      <c r="BB9" s="738"/>
      <c r="BC9" s="738"/>
    </row>
    <row r="10" spans="1:55" ht="119.4" customHeight="1" x14ac:dyDescent="0.6">
      <c r="S10" s="13"/>
      <c r="T10" s="13"/>
      <c r="U10" s="102" t="s">
        <v>5</v>
      </c>
      <c r="V10" s="62"/>
      <c r="W10" s="10"/>
      <c r="X10" s="10"/>
      <c r="Y10" s="10"/>
      <c r="Z10" s="10"/>
      <c r="AA10" s="71"/>
      <c r="AB10" s="737" t="s">
        <v>79</v>
      </c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14"/>
      <c r="AS10" s="74" t="s">
        <v>4</v>
      </c>
      <c r="AT10" s="11"/>
      <c r="AU10" s="11"/>
      <c r="AV10" s="11"/>
      <c r="AW10" s="743" t="s">
        <v>149</v>
      </c>
      <c r="AX10" s="744"/>
      <c r="AY10" s="744"/>
      <c r="AZ10" s="744"/>
      <c r="BA10" s="744"/>
      <c r="BB10" s="744"/>
      <c r="BC10" s="744"/>
    </row>
    <row r="11" spans="1:55" ht="30" customHeight="1" thickBot="1" x14ac:dyDescent="0.35">
      <c r="S11" s="13"/>
      <c r="T11" s="13"/>
      <c r="U11" s="15"/>
      <c r="Y11" s="16"/>
      <c r="Z11" s="6"/>
      <c r="AA11" s="6"/>
      <c r="AH11" s="1"/>
      <c r="AI11" s="1"/>
      <c r="AJ11" s="1"/>
      <c r="AK11" s="1"/>
      <c r="AL11" s="1"/>
      <c r="AM11" s="1"/>
      <c r="AX11" s="344"/>
      <c r="AY11" s="344"/>
      <c r="AZ11" s="344"/>
      <c r="BA11" s="344"/>
      <c r="BB11" s="344"/>
      <c r="BC11" s="344"/>
    </row>
    <row r="12" spans="1:55" s="17" customFormat="1" ht="66" customHeight="1" thickBot="1" x14ac:dyDescent="0.3">
      <c r="A12" s="666" t="s">
        <v>6</v>
      </c>
      <c r="B12" s="17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669" t="s">
        <v>64</v>
      </c>
      <c r="S12" s="670"/>
      <c r="T12" s="671"/>
      <c r="U12" s="678" t="s">
        <v>7</v>
      </c>
      <c r="V12" s="679"/>
      <c r="W12" s="679"/>
      <c r="X12" s="679"/>
      <c r="Y12" s="679"/>
      <c r="Z12" s="679"/>
      <c r="AA12" s="679"/>
      <c r="AB12" s="680"/>
      <c r="AC12" s="903" t="s">
        <v>8</v>
      </c>
      <c r="AD12" s="904"/>
      <c r="AE12" s="907" t="s">
        <v>9</v>
      </c>
      <c r="AF12" s="908"/>
      <c r="AG12" s="908"/>
      <c r="AH12" s="908"/>
      <c r="AI12" s="908"/>
      <c r="AJ12" s="908"/>
      <c r="AK12" s="908"/>
      <c r="AL12" s="904"/>
      <c r="AM12" s="910" t="s">
        <v>10</v>
      </c>
      <c r="AN12" s="913" t="s">
        <v>11</v>
      </c>
      <c r="AO12" s="914"/>
      <c r="AP12" s="914"/>
      <c r="AQ12" s="914"/>
      <c r="AR12" s="914"/>
      <c r="AS12" s="914"/>
      <c r="AT12" s="914"/>
      <c r="AU12" s="915"/>
      <c r="AV12" s="702" t="s">
        <v>77</v>
      </c>
      <c r="AW12" s="703"/>
      <c r="AX12" s="703"/>
      <c r="AY12" s="703"/>
      <c r="AZ12" s="703"/>
      <c r="BA12" s="703"/>
      <c r="BB12" s="703"/>
      <c r="BC12" s="704"/>
    </row>
    <row r="13" spans="1:55" s="530" customFormat="1" ht="40.5" customHeight="1" thickBot="1" x14ac:dyDescent="0.3">
      <c r="A13" s="667"/>
      <c r="B13" s="527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672"/>
      <c r="S13" s="673"/>
      <c r="T13" s="674"/>
      <c r="U13" s="681"/>
      <c r="V13" s="682"/>
      <c r="W13" s="682"/>
      <c r="X13" s="682"/>
      <c r="Y13" s="682"/>
      <c r="Z13" s="682"/>
      <c r="AA13" s="682"/>
      <c r="AB13" s="683"/>
      <c r="AC13" s="905"/>
      <c r="AD13" s="906"/>
      <c r="AE13" s="905"/>
      <c r="AF13" s="909"/>
      <c r="AG13" s="909"/>
      <c r="AH13" s="909"/>
      <c r="AI13" s="909"/>
      <c r="AJ13" s="909"/>
      <c r="AK13" s="909"/>
      <c r="AL13" s="906"/>
      <c r="AM13" s="911"/>
      <c r="AN13" s="916"/>
      <c r="AO13" s="917"/>
      <c r="AP13" s="917"/>
      <c r="AQ13" s="917"/>
      <c r="AR13" s="917"/>
      <c r="AS13" s="917"/>
      <c r="AT13" s="917"/>
      <c r="AU13" s="918"/>
      <c r="AV13" s="887" t="s">
        <v>165</v>
      </c>
      <c r="AW13" s="888"/>
      <c r="AX13" s="888"/>
      <c r="AY13" s="888"/>
      <c r="AZ13" s="888"/>
      <c r="BA13" s="888"/>
      <c r="BB13" s="888"/>
      <c r="BC13" s="889"/>
    </row>
    <row r="14" spans="1:55" s="542" customFormat="1" ht="75.45" customHeight="1" thickBot="1" x14ac:dyDescent="0.3">
      <c r="A14" s="667"/>
      <c r="B14" s="540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672"/>
      <c r="S14" s="673"/>
      <c r="T14" s="674"/>
      <c r="U14" s="681"/>
      <c r="V14" s="682"/>
      <c r="W14" s="682"/>
      <c r="X14" s="682"/>
      <c r="Y14" s="682"/>
      <c r="Z14" s="682"/>
      <c r="AA14" s="682"/>
      <c r="AB14" s="683"/>
      <c r="AC14" s="905"/>
      <c r="AD14" s="906"/>
      <c r="AE14" s="905"/>
      <c r="AF14" s="909"/>
      <c r="AG14" s="909"/>
      <c r="AH14" s="909"/>
      <c r="AI14" s="909"/>
      <c r="AJ14" s="909"/>
      <c r="AK14" s="909"/>
      <c r="AL14" s="906"/>
      <c r="AM14" s="911"/>
      <c r="AN14" s="916"/>
      <c r="AO14" s="917"/>
      <c r="AP14" s="917"/>
      <c r="AQ14" s="917"/>
      <c r="AR14" s="917"/>
      <c r="AS14" s="917"/>
      <c r="AT14" s="917"/>
      <c r="AU14" s="918"/>
      <c r="AV14" s="890" t="s">
        <v>199</v>
      </c>
      <c r="AW14" s="891"/>
      <c r="AX14" s="891"/>
      <c r="AY14" s="891"/>
      <c r="AZ14" s="891"/>
      <c r="BA14" s="891"/>
      <c r="BB14" s="891"/>
      <c r="BC14" s="892"/>
    </row>
    <row r="15" spans="1:55" s="539" customFormat="1" ht="30" customHeight="1" x14ac:dyDescent="0.25">
      <c r="A15" s="667"/>
      <c r="B15" s="537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672"/>
      <c r="S15" s="673"/>
      <c r="T15" s="674"/>
      <c r="U15" s="681"/>
      <c r="V15" s="682"/>
      <c r="W15" s="682"/>
      <c r="X15" s="682"/>
      <c r="Y15" s="682"/>
      <c r="Z15" s="682"/>
      <c r="AA15" s="682"/>
      <c r="AB15" s="683"/>
      <c r="AC15" s="919" t="s">
        <v>12</v>
      </c>
      <c r="AD15" s="921" t="s">
        <v>13</v>
      </c>
      <c r="AE15" s="919" t="s">
        <v>14</v>
      </c>
      <c r="AF15" s="923" t="s">
        <v>15</v>
      </c>
      <c r="AG15" s="923"/>
      <c r="AH15" s="923"/>
      <c r="AI15" s="923"/>
      <c r="AJ15" s="923"/>
      <c r="AK15" s="923"/>
      <c r="AL15" s="924"/>
      <c r="AM15" s="911"/>
      <c r="AN15" s="925" t="s">
        <v>16</v>
      </c>
      <c r="AO15" s="899" t="s">
        <v>17</v>
      </c>
      <c r="AP15" s="899" t="s">
        <v>18</v>
      </c>
      <c r="AQ15" s="897" t="s">
        <v>19</v>
      </c>
      <c r="AR15" s="897" t="s">
        <v>20</v>
      </c>
      <c r="AS15" s="899" t="s">
        <v>21</v>
      </c>
      <c r="AT15" s="899" t="s">
        <v>22</v>
      </c>
      <c r="AU15" s="901" t="s">
        <v>23</v>
      </c>
      <c r="AV15" s="881" t="s">
        <v>119</v>
      </c>
      <c r="AW15" s="882"/>
      <c r="AX15" s="882"/>
      <c r="AY15" s="883"/>
      <c r="AZ15" s="884" t="s">
        <v>120</v>
      </c>
      <c r="BA15" s="885"/>
      <c r="BB15" s="885"/>
      <c r="BC15" s="886"/>
    </row>
    <row r="16" spans="1:55" s="543" customFormat="1" ht="30" customHeight="1" x14ac:dyDescent="0.25">
      <c r="A16" s="667"/>
      <c r="B16" s="537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672"/>
      <c r="S16" s="673"/>
      <c r="T16" s="674"/>
      <c r="U16" s="681"/>
      <c r="V16" s="682"/>
      <c r="W16" s="682"/>
      <c r="X16" s="682"/>
      <c r="Y16" s="682"/>
      <c r="Z16" s="682"/>
      <c r="AA16" s="682"/>
      <c r="AB16" s="683"/>
      <c r="AC16" s="919"/>
      <c r="AD16" s="921"/>
      <c r="AE16" s="919"/>
      <c r="AF16" s="927" t="s">
        <v>24</v>
      </c>
      <c r="AG16" s="928"/>
      <c r="AH16" s="927" t="s">
        <v>52</v>
      </c>
      <c r="AI16" s="928"/>
      <c r="AJ16" s="929" t="s">
        <v>53</v>
      </c>
      <c r="AK16" s="930"/>
      <c r="AL16" s="921" t="s">
        <v>54</v>
      </c>
      <c r="AM16" s="911"/>
      <c r="AN16" s="925"/>
      <c r="AO16" s="899"/>
      <c r="AP16" s="899"/>
      <c r="AQ16" s="897"/>
      <c r="AR16" s="897"/>
      <c r="AS16" s="899"/>
      <c r="AT16" s="899"/>
      <c r="AU16" s="901"/>
      <c r="AV16" s="878" t="s">
        <v>48</v>
      </c>
      <c r="AW16" s="879"/>
      <c r="AX16" s="879"/>
      <c r="AY16" s="880"/>
      <c r="AZ16" s="878" t="s">
        <v>48</v>
      </c>
      <c r="BA16" s="879"/>
      <c r="BB16" s="879"/>
      <c r="BC16" s="880"/>
    </row>
    <row r="17" spans="1:55" s="18" customFormat="1" ht="30" customHeight="1" x14ac:dyDescent="0.25">
      <c r="A17" s="667"/>
      <c r="B17" s="173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672"/>
      <c r="S17" s="673"/>
      <c r="T17" s="674"/>
      <c r="U17" s="681"/>
      <c r="V17" s="682"/>
      <c r="W17" s="682"/>
      <c r="X17" s="682"/>
      <c r="Y17" s="682"/>
      <c r="Z17" s="682"/>
      <c r="AA17" s="682"/>
      <c r="AB17" s="683"/>
      <c r="AC17" s="919"/>
      <c r="AD17" s="921"/>
      <c r="AE17" s="919"/>
      <c r="AF17" s="928"/>
      <c r="AG17" s="928"/>
      <c r="AH17" s="928"/>
      <c r="AI17" s="928"/>
      <c r="AJ17" s="930"/>
      <c r="AK17" s="930"/>
      <c r="AL17" s="921"/>
      <c r="AM17" s="911"/>
      <c r="AN17" s="925"/>
      <c r="AO17" s="899"/>
      <c r="AP17" s="899"/>
      <c r="AQ17" s="897"/>
      <c r="AR17" s="897"/>
      <c r="AS17" s="899"/>
      <c r="AT17" s="899"/>
      <c r="AU17" s="901"/>
      <c r="AV17" s="893" t="s">
        <v>14</v>
      </c>
      <c r="AW17" s="895" t="s">
        <v>25</v>
      </c>
      <c r="AX17" s="895"/>
      <c r="AY17" s="896"/>
      <c r="AZ17" s="893" t="s">
        <v>14</v>
      </c>
      <c r="BA17" s="895" t="s">
        <v>25</v>
      </c>
      <c r="BB17" s="895"/>
      <c r="BC17" s="896"/>
    </row>
    <row r="18" spans="1:55" s="18" customFormat="1" ht="134.25" customHeight="1" thickBot="1" x14ac:dyDescent="0.3">
      <c r="A18" s="668"/>
      <c r="B18" s="17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675"/>
      <c r="S18" s="676"/>
      <c r="T18" s="677"/>
      <c r="U18" s="684"/>
      <c r="V18" s="685"/>
      <c r="W18" s="685"/>
      <c r="X18" s="685"/>
      <c r="Y18" s="685"/>
      <c r="Z18" s="685"/>
      <c r="AA18" s="685"/>
      <c r="AB18" s="686"/>
      <c r="AC18" s="920"/>
      <c r="AD18" s="922"/>
      <c r="AE18" s="920"/>
      <c r="AF18" s="533" t="s">
        <v>55</v>
      </c>
      <c r="AG18" s="534" t="s">
        <v>56</v>
      </c>
      <c r="AH18" s="533" t="s">
        <v>55</v>
      </c>
      <c r="AI18" s="534" t="s">
        <v>56</v>
      </c>
      <c r="AJ18" s="533" t="s">
        <v>55</v>
      </c>
      <c r="AK18" s="534" t="s">
        <v>56</v>
      </c>
      <c r="AL18" s="922"/>
      <c r="AM18" s="912"/>
      <c r="AN18" s="926"/>
      <c r="AO18" s="900"/>
      <c r="AP18" s="900"/>
      <c r="AQ18" s="898"/>
      <c r="AR18" s="898"/>
      <c r="AS18" s="900"/>
      <c r="AT18" s="900"/>
      <c r="AU18" s="902"/>
      <c r="AV18" s="894"/>
      <c r="AW18" s="535" t="s">
        <v>24</v>
      </c>
      <c r="AX18" s="535" t="s">
        <v>26</v>
      </c>
      <c r="AY18" s="536" t="s">
        <v>27</v>
      </c>
      <c r="AZ18" s="894"/>
      <c r="BA18" s="535" t="s">
        <v>24</v>
      </c>
      <c r="BB18" s="535" t="s">
        <v>26</v>
      </c>
      <c r="BC18" s="536" t="s">
        <v>27</v>
      </c>
    </row>
    <row r="19" spans="1:55" s="19" customFormat="1" ht="42.75" customHeight="1" thickBot="1" x14ac:dyDescent="0.3">
      <c r="A19" s="178">
        <v>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648">
        <v>2</v>
      </c>
      <c r="S19" s="649"/>
      <c r="T19" s="650"/>
      <c r="U19" s="651">
        <v>3</v>
      </c>
      <c r="V19" s="652"/>
      <c r="W19" s="652"/>
      <c r="X19" s="652"/>
      <c r="Y19" s="652"/>
      <c r="Z19" s="652"/>
      <c r="AA19" s="652"/>
      <c r="AB19" s="653"/>
      <c r="AC19" s="179">
        <v>4</v>
      </c>
      <c r="AD19" s="180">
        <v>5</v>
      </c>
      <c r="AE19" s="181">
        <v>6</v>
      </c>
      <c r="AF19" s="182">
        <v>7</v>
      </c>
      <c r="AG19" s="182">
        <v>8</v>
      </c>
      <c r="AH19" s="182">
        <v>9</v>
      </c>
      <c r="AI19" s="182">
        <v>10</v>
      </c>
      <c r="AJ19" s="182">
        <v>11</v>
      </c>
      <c r="AK19" s="182">
        <v>12</v>
      </c>
      <c r="AL19" s="180">
        <v>13</v>
      </c>
      <c r="AM19" s="183">
        <v>14</v>
      </c>
      <c r="AN19" s="181">
        <v>15</v>
      </c>
      <c r="AO19" s="182">
        <v>16</v>
      </c>
      <c r="AP19" s="182">
        <v>17</v>
      </c>
      <c r="AQ19" s="182">
        <v>18</v>
      </c>
      <c r="AR19" s="182">
        <v>19</v>
      </c>
      <c r="AS19" s="182">
        <v>20</v>
      </c>
      <c r="AT19" s="184">
        <v>21</v>
      </c>
      <c r="AU19" s="180">
        <v>22</v>
      </c>
      <c r="AV19" s="185">
        <v>23</v>
      </c>
      <c r="AW19" s="186">
        <v>24</v>
      </c>
      <c r="AX19" s="186">
        <v>25</v>
      </c>
      <c r="AY19" s="187">
        <v>26</v>
      </c>
      <c r="AZ19" s="188">
        <v>27</v>
      </c>
      <c r="BA19" s="189">
        <v>28</v>
      </c>
      <c r="BB19" s="189">
        <v>29</v>
      </c>
      <c r="BC19" s="190">
        <v>30</v>
      </c>
    </row>
    <row r="20" spans="1:55" s="532" customFormat="1" ht="49.8" customHeight="1" thickBot="1" x14ac:dyDescent="0.75">
      <c r="A20" s="871" t="s">
        <v>121</v>
      </c>
      <c r="B20" s="872"/>
      <c r="C20" s="872"/>
      <c r="D20" s="872"/>
      <c r="E20" s="872"/>
      <c r="F20" s="872"/>
      <c r="G20" s="872"/>
      <c r="H20" s="872"/>
      <c r="I20" s="872"/>
      <c r="J20" s="872"/>
      <c r="K20" s="872"/>
      <c r="L20" s="872"/>
      <c r="M20" s="872"/>
      <c r="N20" s="872"/>
      <c r="O20" s="872"/>
      <c r="P20" s="872"/>
      <c r="Q20" s="872"/>
      <c r="R20" s="872"/>
      <c r="S20" s="872"/>
      <c r="T20" s="872"/>
      <c r="U20" s="872"/>
      <c r="V20" s="872"/>
      <c r="W20" s="872"/>
      <c r="X20" s="872"/>
      <c r="Y20" s="872"/>
      <c r="Z20" s="872"/>
      <c r="AA20" s="872"/>
      <c r="AB20" s="872"/>
      <c r="AC20" s="872"/>
      <c r="AD20" s="872"/>
      <c r="AE20" s="872"/>
      <c r="AF20" s="872"/>
      <c r="AG20" s="872"/>
      <c r="AH20" s="872"/>
      <c r="AI20" s="872"/>
      <c r="AJ20" s="872"/>
      <c r="AK20" s="872"/>
      <c r="AL20" s="872"/>
      <c r="AM20" s="872"/>
      <c r="AN20" s="872"/>
      <c r="AO20" s="872"/>
      <c r="AP20" s="872"/>
      <c r="AQ20" s="872"/>
      <c r="AR20" s="872"/>
      <c r="AS20" s="872"/>
      <c r="AT20" s="872"/>
      <c r="AU20" s="872"/>
      <c r="AV20" s="872"/>
      <c r="AW20" s="872"/>
      <c r="AX20" s="872"/>
      <c r="AY20" s="872"/>
      <c r="AZ20" s="872"/>
      <c r="BA20" s="872"/>
      <c r="BB20" s="872"/>
      <c r="BC20" s="873"/>
    </row>
    <row r="21" spans="1:55" s="532" customFormat="1" ht="50.1" customHeight="1" thickBot="1" x14ac:dyDescent="0.75">
      <c r="A21" s="874" t="s">
        <v>151</v>
      </c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75"/>
      <c r="Z21" s="875"/>
      <c r="AA21" s="875"/>
      <c r="AB21" s="875"/>
      <c r="AC21" s="875"/>
      <c r="AD21" s="875"/>
      <c r="AE21" s="875"/>
      <c r="AF21" s="875"/>
      <c r="AG21" s="875"/>
      <c r="AH21" s="875"/>
      <c r="AI21" s="875"/>
      <c r="AJ21" s="875"/>
      <c r="AK21" s="875"/>
      <c r="AL21" s="875"/>
      <c r="AM21" s="875"/>
      <c r="AN21" s="875"/>
      <c r="AO21" s="875"/>
      <c r="AP21" s="875"/>
      <c r="AQ21" s="875"/>
      <c r="AR21" s="875"/>
      <c r="AS21" s="875"/>
      <c r="AT21" s="875"/>
      <c r="AU21" s="875"/>
      <c r="AV21" s="875"/>
      <c r="AW21" s="875"/>
      <c r="AX21" s="875"/>
      <c r="AY21" s="875"/>
      <c r="AZ21" s="875"/>
      <c r="BA21" s="875"/>
      <c r="BB21" s="875"/>
      <c r="BC21" s="876"/>
    </row>
    <row r="22" spans="1:55" s="532" customFormat="1" ht="50.1" customHeight="1" thickBot="1" x14ac:dyDescent="0.75">
      <c r="A22" s="874" t="s">
        <v>161</v>
      </c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5"/>
      <c r="AC22" s="875"/>
      <c r="AD22" s="875"/>
      <c r="AE22" s="875"/>
      <c r="AF22" s="875"/>
      <c r="AG22" s="875"/>
      <c r="AH22" s="875"/>
      <c r="AI22" s="875"/>
      <c r="AJ22" s="875"/>
      <c r="AK22" s="875"/>
      <c r="AL22" s="875"/>
      <c r="AM22" s="875"/>
      <c r="AN22" s="875"/>
      <c r="AO22" s="875"/>
      <c r="AP22" s="875"/>
      <c r="AQ22" s="875"/>
      <c r="AR22" s="875"/>
      <c r="AS22" s="875"/>
      <c r="AT22" s="875"/>
      <c r="AU22" s="875"/>
      <c r="AV22" s="875"/>
      <c r="AW22" s="875"/>
      <c r="AX22" s="875"/>
      <c r="AY22" s="875"/>
      <c r="AZ22" s="875"/>
      <c r="BA22" s="875"/>
      <c r="BB22" s="875"/>
      <c r="BC22" s="876"/>
    </row>
    <row r="23" spans="1:55" s="19" customFormat="1" ht="89.55" customHeight="1" x14ac:dyDescent="0.25">
      <c r="A23" s="514">
        <v>1</v>
      </c>
      <c r="B23" s="199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574" t="s">
        <v>152</v>
      </c>
      <c r="S23" s="659"/>
      <c r="T23" s="877"/>
      <c r="U23" s="661" t="s">
        <v>153</v>
      </c>
      <c r="V23" s="662"/>
      <c r="W23" s="662"/>
      <c r="X23" s="662"/>
      <c r="Y23" s="662"/>
      <c r="Z23" s="662"/>
      <c r="AA23" s="662"/>
      <c r="AB23" s="663"/>
      <c r="AC23" s="133">
        <v>14</v>
      </c>
      <c r="AD23" s="132">
        <f t="shared" ref="AD23:AD24" si="0">AC23*30</f>
        <v>420</v>
      </c>
      <c r="AE23" s="139">
        <f t="shared" ref="AE23:AE24" si="1">SUM(AF23:AK23)</f>
        <v>0</v>
      </c>
      <c r="AF23" s="130"/>
      <c r="AG23" s="130"/>
      <c r="AH23" s="140"/>
      <c r="AI23" s="130"/>
      <c r="AJ23" s="130"/>
      <c r="AK23" s="130"/>
      <c r="AL23" s="132"/>
      <c r="AM23" s="205">
        <f t="shared" ref="AM23:AM24" si="2">AD23-AE23</f>
        <v>420</v>
      </c>
      <c r="AN23" s="207"/>
      <c r="AO23" s="134">
        <v>3</v>
      </c>
      <c r="AP23" s="134"/>
      <c r="AQ23" s="134"/>
      <c r="AR23" s="134"/>
      <c r="AS23" s="134"/>
      <c r="AT23" s="134"/>
      <c r="AU23" s="208"/>
      <c r="AV23" s="207"/>
      <c r="AW23" s="193"/>
      <c r="AX23" s="193"/>
      <c r="AY23" s="208"/>
      <c r="AZ23" s="862"/>
      <c r="BA23" s="863"/>
      <c r="BB23" s="863"/>
      <c r="BC23" s="864"/>
    </row>
    <row r="24" spans="1:55" s="19" customFormat="1" ht="82.05" customHeight="1" thickBot="1" x14ac:dyDescent="0.3">
      <c r="A24" s="247">
        <v>2</v>
      </c>
      <c r="B24" s="20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563" t="s">
        <v>154</v>
      </c>
      <c r="S24" s="564"/>
      <c r="T24" s="858"/>
      <c r="U24" s="859" t="s">
        <v>153</v>
      </c>
      <c r="V24" s="860"/>
      <c r="W24" s="860"/>
      <c r="X24" s="860"/>
      <c r="Y24" s="860"/>
      <c r="Z24" s="860"/>
      <c r="AA24" s="860"/>
      <c r="AB24" s="861"/>
      <c r="AC24" s="117">
        <v>16</v>
      </c>
      <c r="AD24" s="143">
        <f t="shared" si="0"/>
        <v>480</v>
      </c>
      <c r="AE24" s="142">
        <f t="shared" si="1"/>
        <v>0</v>
      </c>
      <c r="AF24" s="118"/>
      <c r="AG24" s="118"/>
      <c r="AH24" s="138"/>
      <c r="AI24" s="118"/>
      <c r="AJ24" s="118"/>
      <c r="AK24" s="118"/>
      <c r="AL24" s="143"/>
      <c r="AM24" s="206">
        <f t="shared" si="2"/>
        <v>480</v>
      </c>
      <c r="AN24" s="209"/>
      <c r="AO24" s="120"/>
      <c r="AP24" s="120"/>
      <c r="AQ24" s="120"/>
      <c r="AR24" s="120"/>
      <c r="AS24" s="120"/>
      <c r="AT24" s="120"/>
      <c r="AU24" s="121"/>
      <c r="AV24" s="209"/>
      <c r="AW24" s="123"/>
      <c r="AX24" s="123"/>
      <c r="AY24" s="121"/>
      <c r="AZ24" s="862"/>
      <c r="BA24" s="863"/>
      <c r="BB24" s="863"/>
      <c r="BC24" s="864"/>
    </row>
    <row r="25" spans="1:55" s="21" customFormat="1" ht="50.1" customHeight="1" thickBot="1" x14ac:dyDescent="0.3">
      <c r="A25" s="760" t="s">
        <v>155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865"/>
      <c r="V25" s="865"/>
      <c r="W25" s="865"/>
      <c r="X25" s="865"/>
      <c r="Y25" s="865"/>
      <c r="Z25" s="865"/>
      <c r="AA25" s="865"/>
      <c r="AB25" s="866"/>
      <c r="AC25" s="291">
        <f>SUM(AC23:AC24)</f>
        <v>30</v>
      </c>
      <c r="AD25" s="292">
        <f>SUM(AD23:AD24)</f>
        <v>900</v>
      </c>
      <c r="AE25" s="408">
        <f>SUM(AE23:AE24)</f>
        <v>0</v>
      </c>
      <c r="AF25" s="409">
        <f>SUM(AF23:AF24)</f>
        <v>0</v>
      </c>
      <c r="AG25" s="409"/>
      <c r="AH25" s="409">
        <f>SUM(AH23:AH24)</f>
        <v>0</v>
      </c>
      <c r="AI25" s="295"/>
      <c r="AJ25" s="295">
        <f>SUM(AJ23:AJ24)</f>
        <v>0</v>
      </c>
      <c r="AK25" s="295">
        <f>SUM(AK23:AK24)</f>
        <v>0</v>
      </c>
      <c r="AL25" s="292"/>
      <c r="AM25" s="320">
        <f>SUM(AM23:AM24)</f>
        <v>900</v>
      </c>
      <c r="AN25" s="322">
        <f t="shared" ref="AN25:AU25" si="3">COUNTIF(AN23:AN24,"1")+COUNTIF(AN23:AN24,"2")+COUNTIF(AN23:AN24,"3")</f>
        <v>0</v>
      </c>
      <c r="AO25" s="323">
        <f t="shared" si="3"/>
        <v>1</v>
      </c>
      <c r="AP25" s="319">
        <f t="shared" si="3"/>
        <v>0</v>
      </c>
      <c r="AQ25" s="319">
        <f t="shared" si="3"/>
        <v>0</v>
      </c>
      <c r="AR25" s="319">
        <f t="shared" si="3"/>
        <v>0</v>
      </c>
      <c r="AS25" s="319">
        <f t="shared" si="3"/>
        <v>0</v>
      </c>
      <c r="AT25" s="319">
        <f t="shared" si="3"/>
        <v>0</v>
      </c>
      <c r="AU25" s="342">
        <f t="shared" si="3"/>
        <v>0</v>
      </c>
      <c r="AV25" s="404">
        <f t="shared" ref="AV25:BB25" si="4">SUM(AV23:AV24)</f>
        <v>0</v>
      </c>
      <c r="AW25" s="295">
        <f t="shared" si="4"/>
        <v>0</v>
      </c>
      <c r="AX25" s="295">
        <f t="shared" si="4"/>
        <v>0</v>
      </c>
      <c r="AY25" s="343">
        <f t="shared" si="4"/>
        <v>0</v>
      </c>
      <c r="AZ25" s="297">
        <f t="shared" si="4"/>
        <v>0</v>
      </c>
      <c r="BA25" s="295">
        <f t="shared" si="4"/>
        <v>0</v>
      </c>
      <c r="BB25" s="295">
        <f t="shared" si="4"/>
        <v>0</v>
      </c>
      <c r="BC25" s="343"/>
    </row>
    <row r="26" spans="1:55" s="21" customFormat="1" ht="50.1" customHeight="1" thickBot="1" x14ac:dyDescent="0.3">
      <c r="A26" s="757" t="s">
        <v>125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385">
        <f t="shared" ref="AC26:AF27" si="5">AC25</f>
        <v>30</v>
      </c>
      <c r="AD26" s="271">
        <f t="shared" si="5"/>
        <v>900</v>
      </c>
      <c r="AE26" s="410">
        <f t="shared" si="5"/>
        <v>0</v>
      </c>
      <c r="AF26" s="411">
        <f t="shared" si="5"/>
        <v>0</v>
      </c>
      <c r="AG26" s="411"/>
      <c r="AH26" s="411">
        <f>AH25</f>
        <v>0</v>
      </c>
      <c r="AI26" s="319"/>
      <c r="AJ26" s="319">
        <f>AJ25</f>
        <v>0</v>
      </c>
      <c r="AK26" s="319" t="e">
        <f>#REF!+AK25</f>
        <v>#REF!</v>
      </c>
      <c r="AL26" s="307"/>
      <c r="AM26" s="308">
        <f t="shared" ref="AM26:AP27" si="6">AM25</f>
        <v>900</v>
      </c>
      <c r="AN26" s="401">
        <f t="shared" si="6"/>
        <v>0</v>
      </c>
      <c r="AO26" s="327">
        <f t="shared" si="6"/>
        <v>1</v>
      </c>
      <c r="AP26" s="328">
        <f t="shared" si="6"/>
        <v>0</v>
      </c>
      <c r="AQ26" s="327"/>
      <c r="AR26" s="328">
        <f>AR25</f>
        <v>0</v>
      </c>
      <c r="AS26" s="328" t="e">
        <f>#REF!+AS25</f>
        <v>#REF!</v>
      </c>
      <c r="AT26" s="328"/>
      <c r="AU26" s="403">
        <f t="shared" ref="AU26:BB27" si="7">AU25</f>
        <v>0</v>
      </c>
      <c r="AV26" s="405">
        <f t="shared" si="7"/>
        <v>0</v>
      </c>
      <c r="AW26" s="311">
        <f t="shared" si="7"/>
        <v>0</v>
      </c>
      <c r="AX26" s="311">
        <f t="shared" si="7"/>
        <v>0</v>
      </c>
      <c r="AY26" s="406">
        <f t="shared" si="7"/>
        <v>0</v>
      </c>
      <c r="AZ26" s="405">
        <f t="shared" si="7"/>
        <v>0</v>
      </c>
      <c r="BA26" s="311">
        <f t="shared" si="7"/>
        <v>0</v>
      </c>
      <c r="BB26" s="311">
        <f t="shared" si="7"/>
        <v>0</v>
      </c>
      <c r="BC26" s="406"/>
    </row>
    <row r="27" spans="1:55" s="20" customFormat="1" ht="50.1" customHeight="1" thickBot="1" x14ac:dyDescent="0.3">
      <c r="A27" s="867" t="s">
        <v>75</v>
      </c>
      <c r="B27" s="868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9"/>
      <c r="AA27" s="869"/>
      <c r="AB27" s="870"/>
      <c r="AC27" s="282">
        <f t="shared" si="5"/>
        <v>30</v>
      </c>
      <c r="AD27" s="283">
        <f t="shared" si="5"/>
        <v>900</v>
      </c>
      <c r="AE27" s="413">
        <f t="shared" si="5"/>
        <v>0</v>
      </c>
      <c r="AF27" s="411">
        <f t="shared" si="5"/>
        <v>0</v>
      </c>
      <c r="AG27" s="414"/>
      <c r="AH27" s="414">
        <f>AH26</f>
        <v>0</v>
      </c>
      <c r="AI27" s="414"/>
      <c r="AJ27" s="414">
        <f>AJ26</f>
        <v>0</v>
      </c>
      <c r="AK27" s="274"/>
      <c r="AL27" s="271"/>
      <c r="AM27" s="412">
        <f t="shared" si="6"/>
        <v>900</v>
      </c>
      <c r="AN27" s="402">
        <f t="shared" si="6"/>
        <v>0</v>
      </c>
      <c r="AO27" s="276">
        <f t="shared" si="6"/>
        <v>1</v>
      </c>
      <c r="AP27" s="278">
        <f t="shared" si="6"/>
        <v>0</v>
      </c>
      <c r="AQ27" s="278" t="e">
        <f>#REF!+AQ26</f>
        <v>#REF!</v>
      </c>
      <c r="AR27" s="278">
        <f>AR26</f>
        <v>0</v>
      </c>
      <c r="AS27" s="278" t="e">
        <f>#REF!+AS26</f>
        <v>#REF!</v>
      </c>
      <c r="AT27" s="278" t="e">
        <f>#REF!+AT26</f>
        <v>#REF!</v>
      </c>
      <c r="AU27" s="337">
        <f t="shared" si="7"/>
        <v>0</v>
      </c>
      <c r="AV27" s="338">
        <f t="shared" si="7"/>
        <v>0</v>
      </c>
      <c r="AW27" s="289">
        <f t="shared" si="7"/>
        <v>0</v>
      </c>
      <c r="AX27" s="289">
        <f t="shared" si="7"/>
        <v>0</v>
      </c>
      <c r="AY27" s="288">
        <f t="shared" si="7"/>
        <v>0</v>
      </c>
      <c r="AZ27" s="407">
        <f t="shared" si="7"/>
        <v>0</v>
      </c>
      <c r="BA27" s="289">
        <f t="shared" si="7"/>
        <v>0</v>
      </c>
      <c r="BB27" s="289">
        <f t="shared" si="7"/>
        <v>0</v>
      </c>
      <c r="BC27" s="288">
        <f>BC26</f>
        <v>0</v>
      </c>
    </row>
    <row r="28" spans="1:55" s="20" customFormat="1" ht="40.049999999999997" customHeight="1" x14ac:dyDescent="0.25">
      <c r="A28" s="62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624"/>
      <c r="T28" s="624"/>
      <c r="U28" s="80"/>
      <c r="V28" s="80"/>
      <c r="W28" s="79"/>
      <c r="X28" s="79"/>
      <c r="Y28" s="79"/>
      <c r="Z28" s="625" t="s">
        <v>28</v>
      </c>
      <c r="AA28" s="626"/>
      <c r="AB28" s="627"/>
      <c r="AC28" s="610" t="s">
        <v>29</v>
      </c>
      <c r="AD28" s="611"/>
      <c r="AE28" s="611"/>
      <c r="AF28" s="611"/>
      <c r="AG28" s="611"/>
      <c r="AH28" s="611"/>
      <c r="AI28" s="611"/>
      <c r="AJ28" s="611"/>
      <c r="AK28" s="611"/>
      <c r="AL28" s="611"/>
      <c r="AM28" s="612"/>
      <c r="AN28" s="386">
        <f>AN27</f>
        <v>0</v>
      </c>
      <c r="AO28" s="160"/>
      <c r="AP28" s="160"/>
      <c r="AQ28" s="160"/>
      <c r="AR28" s="160"/>
      <c r="AS28" s="160"/>
      <c r="AT28" s="160"/>
      <c r="AU28" s="161"/>
      <c r="AV28" s="390">
        <f>COUNTIF(AN23:AN24,"1")</f>
        <v>0</v>
      </c>
      <c r="AW28" s="150"/>
      <c r="AX28" s="150"/>
      <c r="AY28" s="151"/>
      <c r="AZ28" s="392">
        <f>COUNTIF(AN23:AN24,"2")</f>
        <v>0</v>
      </c>
      <c r="BA28" s="393"/>
      <c r="BB28" s="393"/>
      <c r="BC28" s="394"/>
    </row>
    <row r="29" spans="1:55" s="20" customFormat="1" ht="40.049999999999997" customHeight="1" x14ac:dyDescent="0.25">
      <c r="A29" s="62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613"/>
      <c r="T29" s="613"/>
      <c r="U29" s="80"/>
      <c r="V29" s="80"/>
      <c r="W29" s="79"/>
      <c r="X29" s="79"/>
      <c r="Y29" s="79"/>
      <c r="Z29" s="628"/>
      <c r="AA29" s="629"/>
      <c r="AB29" s="602"/>
      <c r="AC29" s="599" t="s">
        <v>30</v>
      </c>
      <c r="AD29" s="600"/>
      <c r="AE29" s="600"/>
      <c r="AF29" s="600"/>
      <c r="AG29" s="600"/>
      <c r="AH29" s="600"/>
      <c r="AI29" s="600"/>
      <c r="AJ29" s="600"/>
      <c r="AK29" s="600"/>
      <c r="AL29" s="601"/>
      <c r="AM29" s="602"/>
      <c r="AN29" s="152"/>
      <c r="AO29" s="156">
        <f>AO27</f>
        <v>1</v>
      </c>
      <c r="AP29" s="104"/>
      <c r="AQ29" s="104"/>
      <c r="AR29" s="104"/>
      <c r="AS29" s="104"/>
      <c r="AT29" s="104"/>
      <c r="AU29" s="105"/>
      <c r="AV29" s="391"/>
      <c r="AW29" s="104">
        <f>COUNTIF(AO23:AO24,"3")</f>
        <v>1</v>
      </c>
      <c r="AX29" s="104"/>
      <c r="AY29" s="105"/>
      <c r="AZ29" s="395"/>
      <c r="BA29" s="162">
        <f>COUNTIF(AO23:AO24,"2")</f>
        <v>0</v>
      </c>
      <c r="BB29" s="396"/>
      <c r="BC29" s="397"/>
    </row>
    <row r="30" spans="1:55" s="20" customFormat="1" ht="40.049999999999997" customHeight="1" x14ac:dyDescent="0.25">
      <c r="A30" s="62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613"/>
      <c r="T30" s="613"/>
      <c r="U30" s="80"/>
      <c r="V30" s="80"/>
      <c r="W30" s="79"/>
      <c r="X30" s="79"/>
      <c r="Y30" s="79"/>
      <c r="Z30" s="628"/>
      <c r="AA30" s="629"/>
      <c r="AB30" s="602"/>
      <c r="AC30" s="599" t="s">
        <v>31</v>
      </c>
      <c r="AD30" s="600"/>
      <c r="AE30" s="600"/>
      <c r="AF30" s="600"/>
      <c r="AG30" s="600"/>
      <c r="AH30" s="600"/>
      <c r="AI30" s="600"/>
      <c r="AJ30" s="600"/>
      <c r="AK30" s="600"/>
      <c r="AL30" s="601"/>
      <c r="AM30" s="602"/>
      <c r="AN30" s="152"/>
      <c r="AO30" s="104"/>
      <c r="AP30" s="158">
        <f>AP27</f>
        <v>0</v>
      </c>
      <c r="AQ30" s="162"/>
      <c r="AR30" s="162"/>
      <c r="AS30" s="162"/>
      <c r="AT30" s="162"/>
      <c r="AU30" s="387"/>
      <c r="AV30" s="391"/>
      <c r="AW30" s="104"/>
      <c r="AX30" s="162">
        <f>COUNTIF(AP23:AP24,"1")</f>
        <v>0</v>
      </c>
      <c r="AY30" s="105"/>
      <c r="AZ30" s="395"/>
      <c r="BA30" s="396"/>
      <c r="BB30" s="398">
        <f>COUNTIF(AP23:AP24,"2")</f>
        <v>0</v>
      </c>
      <c r="BC30" s="397"/>
    </row>
    <row r="31" spans="1:55" s="20" customFormat="1" ht="40.049999999999997" customHeight="1" x14ac:dyDescent="0.25">
      <c r="A31" s="62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 t="s">
        <v>32</v>
      </c>
      <c r="S31" s="614"/>
      <c r="T31" s="614"/>
      <c r="U31" s="80"/>
      <c r="V31" s="80"/>
      <c r="W31" s="79"/>
      <c r="X31" s="79"/>
      <c r="Y31" s="79"/>
      <c r="Z31" s="628"/>
      <c r="AA31" s="629"/>
      <c r="AB31" s="602"/>
      <c r="AC31" s="599" t="s">
        <v>33</v>
      </c>
      <c r="AD31" s="600"/>
      <c r="AE31" s="600"/>
      <c r="AF31" s="600"/>
      <c r="AG31" s="600"/>
      <c r="AH31" s="600"/>
      <c r="AI31" s="600"/>
      <c r="AJ31" s="600"/>
      <c r="AK31" s="600"/>
      <c r="AL31" s="601"/>
      <c r="AM31" s="602"/>
      <c r="AN31" s="152"/>
      <c r="AO31" s="104"/>
      <c r="AP31" s="162"/>
      <c r="AQ31" s="162"/>
      <c r="AR31" s="162"/>
      <c r="AS31" s="162"/>
      <c r="AT31" s="162"/>
      <c r="AU31" s="387"/>
      <c r="AV31" s="391"/>
      <c r="AW31" s="104"/>
      <c r="AX31" s="104"/>
      <c r="AY31" s="105"/>
      <c r="AZ31" s="395"/>
      <c r="BA31" s="396"/>
      <c r="BB31" s="396"/>
      <c r="BC31" s="397"/>
    </row>
    <row r="32" spans="1:55" s="20" customFormat="1" ht="40.049999999999997" customHeight="1" x14ac:dyDescent="0.5">
      <c r="A32" s="62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632" t="s">
        <v>40</v>
      </c>
      <c r="S32" s="603"/>
      <c r="T32" s="113"/>
      <c r="U32" s="80"/>
      <c r="V32" s="80"/>
      <c r="W32" s="81"/>
      <c r="X32" s="81"/>
      <c r="Y32" s="81"/>
      <c r="Z32" s="628"/>
      <c r="AA32" s="629"/>
      <c r="AB32" s="602"/>
      <c r="AC32" s="599" t="s">
        <v>34</v>
      </c>
      <c r="AD32" s="600"/>
      <c r="AE32" s="600"/>
      <c r="AF32" s="600"/>
      <c r="AG32" s="600"/>
      <c r="AH32" s="600"/>
      <c r="AI32" s="600"/>
      <c r="AJ32" s="600"/>
      <c r="AK32" s="600"/>
      <c r="AL32" s="601"/>
      <c r="AM32" s="602"/>
      <c r="AN32" s="152"/>
      <c r="AO32" s="104"/>
      <c r="AP32" s="162"/>
      <c r="AQ32" s="162"/>
      <c r="AR32" s="158">
        <f>AR27</f>
        <v>0</v>
      </c>
      <c r="AS32" s="162"/>
      <c r="AT32" s="162"/>
      <c r="AU32" s="387"/>
      <c r="AV32" s="391">
        <f>COUNTIF(AR23:AR24,"1")</f>
        <v>0</v>
      </c>
      <c r="AW32" s="104"/>
      <c r="AX32" s="104"/>
      <c r="AY32" s="105"/>
      <c r="AZ32" s="399">
        <f>COUNTIF(AR23:AR24,"2")</f>
        <v>0</v>
      </c>
      <c r="BA32" s="396"/>
      <c r="BB32" s="396"/>
      <c r="BC32" s="397"/>
    </row>
    <row r="33" spans="1:55" s="20" customFormat="1" ht="40.049999999999997" customHeight="1" x14ac:dyDescent="0.25">
      <c r="A33" s="62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595" t="s">
        <v>41</v>
      </c>
      <c r="S33" s="603"/>
      <c r="T33" s="113"/>
      <c r="U33" s="80"/>
      <c r="V33" s="80"/>
      <c r="W33" s="79"/>
      <c r="X33" s="79"/>
      <c r="Y33" s="79"/>
      <c r="Z33" s="628"/>
      <c r="AA33" s="629"/>
      <c r="AB33" s="602"/>
      <c r="AC33" s="599" t="s">
        <v>21</v>
      </c>
      <c r="AD33" s="600"/>
      <c r="AE33" s="600"/>
      <c r="AF33" s="600"/>
      <c r="AG33" s="600"/>
      <c r="AH33" s="600"/>
      <c r="AI33" s="600"/>
      <c r="AJ33" s="600"/>
      <c r="AK33" s="600"/>
      <c r="AL33" s="601"/>
      <c r="AM33" s="602"/>
      <c r="AN33" s="152"/>
      <c r="AO33" s="104"/>
      <c r="AP33" s="162"/>
      <c r="AQ33" s="162"/>
      <c r="AR33" s="162"/>
      <c r="AS33" s="158" t="e">
        <f>AS27</f>
        <v>#REF!</v>
      </c>
      <c r="AT33" s="162"/>
      <c r="AU33" s="387"/>
      <c r="AV33" s="152"/>
      <c r="AW33" s="162" t="e">
        <f>COUNTIF(AS23:AS24,"1")+COUNTIF(#REF!,"1")+COUNTIF(#REF!,"1")+COUNTIF(#REF!,"1")/3</f>
        <v>#REF!</v>
      </c>
      <c r="AX33" s="104"/>
      <c r="AY33" s="105"/>
      <c r="AZ33" s="395"/>
      <c r="BA33" s="162" t="e">
        <f>COUNTIF(AW23:AW24,"2")+COUNTIF(#REF!,"2")+COUNTIF(#REF!,"2")+COUNTIF(#REF!,"2")/3</f>
        <v>#REF!</v>
      </c>
      <c r="BB33" s="396"/>
      <c r="BC33" s="397"/>
    </row>
    <row r="34" spans="1:55" s="20" customFormat="1" ht="40.049999999999997" customHeight="1" x14ac:dyDescent="0.25">
      <c r="A34" s="62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595" t="s">
        <v>42</v>
      </c>
      <c r="S34" s="603"/>
      <c r="T34" s="113"/>
      <c r="U34" s="80"/>
      <c r="V34" s="80"/>
      <c r="W34" s="79"/>
      <c r="X34" s="79"/>
      <c r="Y34" s="79"/>
      <c r="Z34" s="628"/>
      <c r="AA34" s="629"/>
      <c r="AB34" s="602"/>
      <c r="AC34" s="599" t="s">
        <v>22</v>
      </c>
      <c r="AD34" s="600"/>
      <c r="AE34" s="600"/>
      <c r="AF34" s="600"/>
      <c r="AG34" s="600"/>
      <c r="AH34" s="600"/>
      <c r="AI34" s="600"/>
      <c r="AJ34" s="600"/>
      <c r="AK34" s="600"/>
      <c r="AL34" s="601"/>
      <c r="AM34" s="602"/>
      <c r="AN34" s="152"/>
      <c r="AO34" s="104"/>
      <c r="AP34" s="162"/>
      <c r="AQ34" s="162"/>
      <c r="AR34" s="162"/>
      <c r="AS34" s="162"/>
      <c r="AT34" s="162"/>
      <c r="AU34" s="387"/>
      <c r="AV34" s="152"/>
      <c r="AW34" s="104"/>
      <c r="AX34" s="104"/>
      <c r="AY34" s="105"/>
      <c r="AZ34" s="395"/>
      <c r="BA34" s="396"/>
      <c r="BB34" s="396"/>
      <c r="BC34" s="397"/>
    </row>
    <row r="35" spans="1:55" s="20" customFormat="1" ht="40.049999999999997" customHeight="1" thickBot="1" x14ac:dyDescent="0.3">
      <c r="A35" s="62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595" t="s">
        <v>43</v>
      </c>
      <c r="S35" s="603"/>
      <c r="T35" s="603"/>
      <c r="U35" s="80"/>
      <c r="V35" s="80"/>
      <c r="W35" s="79"/>
      <c r="X35" s="79"/>
      <c r="Y35" s="79"/>
      <c r="Z35" s="630"/>
      <c r="AA35" s="631"/>
      <c r="AB35" s="607"/>
      <c r="AC35" s="604" t="s">
        <v>35</v>
      </c>
      <c r="AD35" s="605"/>
      <c r="AE35" s="605"/>
      <c r="AF35" s="605"/>
      <c r="AG35" s="605"/>
      <c r="AH35" s="605"/>
      <c r="AI35" s="605"/>
      <c r="AJ35" s="605"/>
      <c r="AK35" s="605"/>
      <c r="AL35" s="606"/>
      <c r="AM35" s="607"/>
      <c r="AN35" s="153"/>
      <c r="AO35" s="154"/>
      <c r="AP35" s="388"/>
      <c r="AQ35" s="388"/>
      <c r="AR35" s="388"/>
      <c r="AS35" s="388"/>
      <c r="AT35" s="388"/>
      <c r="AU35" s="389">
        <f>AU27</f>
        <v>0</v>
      </c>
      <c r="AV35" s="153"/>
      <c r="AW35" s="154"/>
      <c r="AX35" s="154"/>
      <c r="AY35" s="400">
        <f>COUNTIF(AU23:AU24,"1")</f>
        <v>0</v>
      </c>
      <c r="AZ35" s="270"/>
      <c r="BA35" s="265"/>
      <c r="BB35" s="265"/>
      <c r="BC35" s="318" t="e">
        <f>COUNTIF(AU23:AU24,"2")+COUNTIF(#REF!,"2")+COUNTIF(#REF!,"2")+COUNTIF(#REF!,"2")/3</f>
        <v>#REF!</v>
      </c>
    </row>
    <row r="36" spans="1:55" s="20" customFormat="1" ht="13.8" x14ac:dyDescent="0.25">
      <c r="U36" s="22"/>
      <c r="V36" s="22"/>
      <c r="W36" s="22"/>
      <c r="X36" s="22"/>
      <c r="Y36" s="22"/>
      <c r="Z36" s="22"/>
      <c r="AA36" s="22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55" s="20" customFormat="1" ht="13.8" x14ac:dyDescent="0.25">
      <c r="U37" s="22"/>
      <c r="V37" s="22"/>
      <c r="W37" s="22"/>
      <c r="X37" s="22"/>
      <c r="Y37" s="22"/>
      <c r="Z37" s="22"/>
      <c r="AA37" s="22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55" s="78" customFormat="1" ht="33.75" customHeight="1" x14ac:dyDescent="0.6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595"/>
      <c r="T38" s="596"/>
      <c r="U38" s="596"/>
      <c r="V38" s="596"/>
      <c r="W38" s="82"/>
      <c r="X38" s="82"/>
      <c r="Y38" s="82"/>
      <c r="Z38" s="83"/>
      <c r="AA38" s="86"/>
      <c r="AB38" s="86"/>
      <c r="AC38" s="593"/>
      <c r="AD38" s="594"/>
      <c r="AE38" s="594"/>
      <c r="AF38" s="594"/>
      <c r="AG38" s="594"/>
      <c r="AH38" s="594"/>
      <c r="AI38" s="594"/>
      <c r="AJ38" s="594"/>
      <c r="AK38" s="594"/>
      <c r="AL38" s="594"/>
      <c r="AM38" s="594"/>
      <c r="AN38" s="594"/>
      <c r="AO38" s="594"/>
      <c r="AP38" s="594"/>
      <c r="AQ38" s="594"/>
      <c r="AR38" s="594"/>
      <c r="AS38" s="594"/>
      <c r="AT38" s="594"/>
      <c r="AU38" s="594"/>
      <c r="AV38" s="594"/>
      <c r="AW38" s="594"/>
      <c r="AX38" s="594"/>
      <c r="AY38" s="594"/>
      <c r="AZ38" s="594"/>
      <c r="BA38" s="86"/>
      <c r="BB38" s="86"/>
      <c r="BC38" s="86"/>
    </row>
    <row r="39" spans="1:55" s="78" customFormat="1" ht="33.75" customHeight="1" x14ac:dyDescent="0.6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110"/>
      <c r="T39" s="111"/>
      <c r="U39" s="111"/>
      <c r="V39" s="111"/>
      <c r="W39" s="82"/>
      <c r="X39" s="82"/>
      <c r="Y39" s="82"/>
      <c r="Z39" s="83"/>
      <c r="AA39" s="86"/>
      <c r="AB39" s="86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86"/>
      <c r="BB39" s="86"/>
      <c r="BC39" s="86"/>
    </row>
    <row r="40" spans="1:55" s="78" customFormat="1" ht="33.75" customHeight="1" x14ac:dyDescent="0.6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110"/>
      <c r="T40" s="111"/>
      <c r="U40" s="111"/>
      <c r="V40" s="111"/>
      <c r="W40" s="82"/>
      <c r="X40" s="82"/>
      <c r="Y40" s="82"/>
      <c r="Z40" s="83"/>
      <c r="AA40" s="86"/>
      <c r="AB40" s="86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86"/>
      <c r="BB40" s="86"/>
      <c r="BC40" s="86"/>
    </row>
    <row r="41" spans="1:55" s="78" customFormat="1" ht="33.75" customHeight="1" thickBot="1" x14ac:dyDescent="0.65">
      <c r="A41" s="821" t="s">
        <v>126</v>
      </c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349"/>
      <c r="Z41" s="809" t="s">
        <v>127</v>
      </c>
      <c r="AA41" s="809"/>
      <c r="AB41" s="809"/>
      <c r="AC41" s="809"/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350"/>
      <c r="AY41" s="350"/>
      <c r="AZ41" s="109"/>
      <c r="BA41" s="86"/>
      <c r="BB41" s="86"/>
      <c r="BC41" s="86"/>
    </row>
    <row r="42" spans="1:55" s="78" customFormat="1" ht="74.400000000000006" customHeight="1" thickBot="1" x14ac:dyDescent="0.65">
      <c r="A42" s="415" t="s">
        <v>128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834" t="s">
        <v>129</v>
      </c>
      <c r="S42" s="835"/>
      <c r="T42" s="352" t="s">
        <v>130</v>
      </c>
      <c r="U42" s="836" t="s">
        <v>131</v>
      </c>
      <c r="V42" s="837"/>
      <c r="W42" s="838" t="s">
        <v>132</v>
      </c>
      <c r="X42" s="839"/>
      <c r="Y42" s="355"/>
      <c r="Z42" s="433" t="s">
        <v>128</v>
      </c>
      <c r="AA42" s="840" t="s">
        <v>133</v>
      </c>
      <c r="AB42" s="841"/>
      <c r="AC42" s="841"/>
      <c r="AD42" s="841"/>
      <c r="AE42" s="841"/>
      <c r="AF42" s="841"/>
      <c r="AG42" s="841"/>
      <c r="AH42" s="841"/>
      <c r="AI42" s="841"/>
      <c r="AJ42" s="841"/>
      <c r="AK42" s="841"/>
      <c r="AL42" s="841"/>
      <c r="AM42" s="841"/>
      <c r="AN42" s="841"/>
      <c r="AO42" s="841"/>
      <c r="AP42" s="841"/>
      <c r="AQ42" s="842"/>
      <c r="AR42" s="843" t="s">
        <v>130</v>
      </c>
      <c r="AS42" s="844"/>
      <c r="AT42" s="844"/>
      <c r="AU42" s="844"/>
      <c r="AV42" s="844"/>
      <c r="AW42" s="845"/>
      <c r="AX42" s="350"/>
      <c r="AY42" s="350"/>
      <c r="AZ42" s="109"/>
      <c r="BA42" s="86"/>
      <c r="BB42" s="86"/>
      <c r="BC42" s="86"/>
    </row>
    <row r="43" spans="1:55" s="78" customFormat="1" ht="57.6" customHeight="1" thickBot="1" x14ac:dyDescent="0.65">
      <c r="A43" s="353">
        <v>1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846" t="s">
        <v>122</v>
      </c>
      <c r="S43" s="847"/>
      <c r="T43" s="436" t="s">
        <v>156</v>
      </c>
      <c r="U43" s="848">
        <v>8</v>
      </c>
      <c r="V43" s="849"/>
      <c r="W43" s="850">
        <v>3</v>
      </c>
      <c r="X43" s="851"/>
      <c r="Y43" s="346"/>
      <c r="Z43" s="434">
        <v>1</v>
      </c>
      <c r="AA43" s="852" t="s">
        <v>134</v>
      </c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  <c r="AM43" s="853"/>
      <c r="AN43" s="853"/>
      <c r="AO43" s="853"/>
      <c r="AP43" s="853"/>
      <c r="AQ43" s="854"/>
      <c r="AR43" s="855" t="s">
        <v>157</v>
      </c>
      <c r="AS43" s="856"/>
      <c r="AT43" s="856"/>
      <c r="AU43" s="856"/>
      <c r="AV43" s="856"/>
      <c r="AW43" s="857"/>
      <c r="AX43" s="350"/>
      <c r="AY43" s="350"/>
      <c r="AZ43" s="109"/>
      <c r="BA43" s="86"/>
      <c r="BB43" s="86"/>
      <c r="BC43" s="86"/>
    </row>
    <row r="44" spans="1:55" s="78" customFormat="1" ht="33.75" customHeight="1" x14ac:dyDescent="0.6">
      <c r="A44" s="355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7"/>
      <c r="S44" s="357"/>
      <c r="T44" s="358"/>
      <c r="U44" s="359"/>
      <c r="V44" s="359"/>
      <c r="W44" s="355"/>
      <c r="X44" s="355"/>
      <c r="Y44" s="346"/>
      <c r="Z44" s="345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60"/>
      <c r="AS44" s="360"/>
      <c r="AT44" s="360"/>
      <c r="AU44" s="360"/>
      <c r="AV44" s="360"/>
      <c r="AW44" s="360"/>
      <c r="AX44" s="350"/>
      <c r="AY44" s="350"/>
      <c r="AZ44" s="109"/>
      <c r="BA44" s="86"/>
      <c r="BB44" s="86"/>
      <c r="BC44" s="86"/>
    </row>
    <row r="45" spans="1:55" s="78" customFormat="1" ht="33.75" customHeight="1" x14ac:dyDescent="0.6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61"/>
      <c r="T45" s="362"/>
      <c r="U45" s="362"/>
      <c r="V45" s="362"/>
      <c r="W45" s="345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63"/>
      <c r="AP45" s="363"/>
      <c r="AQ45" s="363"/>
      <c r="AR45" s="346"/>
      <c r="AS45" s="364"/>
      <c r="AT45" s="364"/>
      <c r="AU45" s="364"/>
      <c r="AV45" s="364"/>
      <c r="AW45" s="364"/>
      <c r="AX45" s="350"/>
      <c r="AY45" s="350"/>
      <c r="AZ45" s="109"/>
      <c r="BA45" s="86"/>
      <c r="BB45" s="86"/>
      <c r="BC45" s="86"/>
    </row>
    <row r="46" spans="1:55" s="78" customFormat="1" ht="33.75" customHeight="1" x14ac:dyDescent="0.6">
      <c r="A46" s="813" t="s">
        <v>135</v>
      </c>
      <c r="B46" s="814"/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109"/>
      <c r="BA46" s="86"/>
      <c r="BB46" s="86"/>
      <c r="BC46" s="86"/>
    </row>
    <row r="47" spans="1:55" s="78" customFormat="1" ht="33.75" customHeight="1" thickBot="1" x14ac:dyDescent="0.65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66"/>
      <c r="T47" s="367"/>
      <c r="U47" s="368"/>
      <c r="V47" s="369"/>
      <c r="W47" s="369"/>
      <c r="X47" s="369"/>
      <c r="Y47" s="369"/>
      <c r="Z47" s="369"/>
      <c r="AA47" s="369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109"/>
      <c r="BA47" s="86"/>
      <c r="BB47" s="86"/>
      <c r="BC47" s="86"/>
    </row>
    <row r="48" spans="1:55" s="78" customFormat="1" ht="33.75" customHeight="1" x14ac:dyDescent="0.6">
      <c r="A48" s="815" t="s">
        <v>136</v>
      </c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7"/>
      <c r="S48" s="823" t="s">
        <v>137</v>
      </c>
      <c r="T48" s="815" t="s">
        <v>138</v>
      </c>
      <c r="U48" s="816"/>
      <c r="V48" s="817"/>
      <c r="W48" s="826" t="s">
        <v>139</v>
      </c>
      <c r="X48" s="827"/>
      <c r="Y48" s="830" t="s">
        <v>140</v>
      </c>
      <c r="Z48" s="831"/>
      <c r="AA48" s="350"/>
      <c r="AB48" s="350"/>
      <c r="AC48" s="811"/>
      <c r="AD48" s="811"/>
      <c r="AE48" s="811"/>
      <c r="AF48" s="811"/>
      <c r="AG48" s="347"/>
      <c r="AH48" s="347"/>
      <c r="AI48" s="805"/>
      <c r="AJ48" s="805"/>
      <c r="AK48" s="805"/>
      <c r="AL48" s="805"/>
      <c r="AM48" s="805"/>
      <c r="AN48" s="805"/>
      <c r="AO48" s="811"/>
      <c r="AP48" s="811"/>
      <c r="AQ48" s="811"/>
      <c r="AR48" s="811"/>
      <c r="AS48" s="811"/>
      <c r="AT48" s="811"/>
      <c r="AU48" s="812"/>
      <c r="AV48" s="812"/>
      <c r="AW48" s="810"/>
      <c r="AX48" s="810"/>
      <c r="AY48" s="810"/>
      <c r="AZ48" s="109"/>
      <c r="BA48" s="86"/>
      <c r="BB48" s="86"/>
      <c r="BC48" s="86"/>
    </row>
    <row r="49" spans="1:56" s="78" customFormat="1" ht="64.8" customHeight="1" thickBot="1" x14ac:dyDescent="0.65">
      <c r="A49" s="818"/>
      <c r="B49" s="805"/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19"/>
      <c r="S49" s="824"/>
      <c r="T49" s="818"/>
      <c r="U49" s="805"/>
      <c r="V49" s="819"/>
      <c r="W49" s="828"/>
      <c r="X49" s="829"/>
      <c r="Y49" s="832"/>
      <c r="Z49" s="833"/>
      <c r="AA49" s="350"/>
      <c r="AB49" s="350"/>
      <c r="AC49" s="811"/>
      <c r="AD49" s="811"/>
      <c r="AE49" s="811"/>
      <c r="AF49" s="811"/>
      <c r="AG49" s="347"/>
      <c r="AH49" s="347"/>
      <c r="AI49" s="805"/>
      <c r="AJ49" s="805"/>
      <c r="AK49" s="805"/>
      <c r="AL49" s="805"/>
      <c r="AM49" s="805"/>
      <c r="AN49" s="805"/>
      <c r="AO49" s="811"/>
      <c r="AP49" s="811"/>
      <c r="AQ49" s="811"/>
      <c r="AR49" s="811"/>
      <c r="AS49" s="811"/>
      <c r="AT49" s="811"/>
      <c r="AU49" s="812"/>
      <c r="AV49" s="812"/>
      <c r="AW49" s="810"/>
      <c r="AX49" s="810"/>
      <c r="AY49" s="810"/>
      <c r="AZ49" s="109"/>
      <c r="BA49" s="86"/>
      <c r="BB49" s="86"/>
      <c r="BC49" s="86"/>
    </row>
    <row r="50" spans="1:56" s="78" customFormat="1" ht="57.6" customHeight="1" thickBot="1" x14ac:dyDescent="0.65">
      <c r="A50" s="820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2"/>
      <c r="S50" s="825"/>
      <c r="T50" s="820"/>
      <c r="U50" s="821"/>
      <c r="V50" s="822"/>
      <c r="W50" s="419" t="s">
        <v>141</v>
      </c>
      <c r="X50" s="424" t="s">
        <v>142</v>
      </c>
      <c r="Y50" s="419" t="s">
        <v>141</v>
      </c>
      <c r="Z50" s="420" t="s">
        <v>142</v>
      </c>
      <c r="AA50" s="348"/>
      <c r="AB50" s="348"/>
      <c r="AC50" s="811"/>
      <c r="AD50" s="811"/>
      <c r="AE50" s="811"/>
      <c r="AF50" s="811"/>
      <c r="AG50" s="347"/>
      <c r="AH50" s="347"/>
      <c r="AI50" s="805"/>
      <c r="AJ50" s="805"/>
      <c r="AK50" s="805"/>
      <c r="AL50" s="805"/>
      <c r="AM50" s="805"/>
      <c r="AN50" s="805"/>
      <c r="AO50" s="811"/>
      <c r="AP50" s="811"/>
      <c r="AQ50" s="811"/>
      <c r="AR50" s="811"/>
      <c r="AS50" s="811"/>
      <c r="AT50" s="811"/>
      <c r="AU50" s="345"/>
      <c r="AV50" s="345"/>
      <c r="AW50" s="345"/>
      <c r="AX50" s="345"/>
      <c r="AY50" s="345"/>
      <c r="AZ50" s="109"/>
      <c r="BA50" s="86"/>
      <c r="BB50" s="86"/>
      <c r="BC50" s="86"/>
    </row>
    <row r="51" spans="1:56" s="78" customFormat="1" ht="91.2" customHeight="1" thickBot="1" x14ac:dyDescent="0.65">
      <c r="A51" s="799" t="s">
        <v>143</v>
      </c>
      <c r="B51" s="800"/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1"/>
      <c r="S51" s="416">
        <v>34</v>
      </c>
      <c r="T51" s="802" t="s">
        <v>123</v>
      </c>
      <c r="U51" s="803"/>
      <c r="V51" s="804"/>
      <c r="W51" s="418">
        <v>11</v>
      </c>
      <c r="X51" s="425">
        <v>0</v>
      </c>
      <c r="Y51" s="428">
        <f>S51*W51</f>
        <v>374</v>
      </c>
      <c r="Z51" s="429">
        <f>S51*X51</f>
        <v>0</v>
      </c>
      <c r="AA51" s="348"/>
      <c r="AB51" s="348"/>
      <c r="AC51" s="809"/>
      <c r="AD51" s="809"/>
      <c r="AE51" s="809"/>
      <c r="AF51" s="809"/>
      <c r="AG51" s="371"/>
      <c r="AH51" s="371"/>
      <c r="AI51" s="796"/>
      <c r="AJ51" s="796"/>
      <c r="AK51" s="796"/>
      <c r="AL51" s="796"/>
      <c r="AM51" s="806"/>
      <c r="AN51" s="806"/>
      <c r="AO51" s="807"/>
      <c r="AP51" s="807"/>
      <c r="AQ51" s="807"/>
      <c r="AR51" s="807"/>
      <c r="AS51" s="807"/>
      <c r="AT51" s="807"/>
      <c r="AU51" s="372"/>
      <c r="AV51" s="372"/>
      <c r="AW51" s="373"/>
      <c r="AX51" s="345"/>
      <c r="AY51" s="345"/>
      <c r="AZ51" s="109"/>
      <c r="BA51" s="86"/>
      <c r="BB51" s="86"/>
      <c r="BC51" s="86"/>
    </row>
    <row r="52" spans="1:56" s="78" customFormat="1" ht="86.4" customHeight="1" thickBot="1" x14ac:dyDescent="0.65">
      <c r="A52" s="799" t="s">
        <v>144</v>
      </c>
      <c r="B52" s="800"/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1"/>
      <c r="S52" s="416">
        <v>4</v>
      </c>
      <c r="T52" s="808" t="s">
        <v>205</v>
      </c>
      <c r="U52" s="808"/>
      <c r="V52" s="808"/>
      <c r="W52" s="421">
        <f>W51</f>
        <v>11</v>
      </c>
      <c r="X52" s="426">
        <v>0</v>
      </c>
      <c r="Y52" s="421">
        <f>S52*W52</f>
        <v>44</v>
      </c>
      <c r="Z52" s="422">
        <f>S52*X52</f>
        <v>0</v>
      </c>
      <c r="AA52" s="355"/>
      <c r="AB52" s="355"/>
      <c r="AC52" s="809"/>
      <c r="AD52" s="809"/>
      <c r="AE52" s="809"/>
      <c r="AF52" s="809"/>
      <c r="AG52" s="371"/>
      <c r="AH52" s="371"/>
      <c r="AI52" s="805"/>
      <c r="AJ52" s="805"/>
      <c r="AK52" s="805"/>
      <c r="AL52" s="805"/>
      <c r="AM52" s="806"/>
      <c r="AN52" s="806"/>
      <c r="AO52" s="807"/>
      <c r="AP52" s="807"/>
      <c r="AQ52" s="807"/>
      <c r="AR52" s="807"/>
      <c r="AS52" s="807"/>
      <c r="AT52" s="807"/>
      <c r="AU52" s="372"/>
      <c r="AV52" s="372"/>
      <c r="AW52" s="373"/>
      <c r="AX52" s="345"/>
      <c r="AY52" s="345"/>
      <c r="AZ52" s="109"/>
      <c r="BA52" s="86"/>
      <c r="BB52" s="86"/>
      <c r="BC52" s="86"/>
    </row>
    <row r="53" spans="1:56" s="78" customFormat="1" ht="98.4" customHeight="1" thickBot="1" x14ac:dyDescent="0.65">
      <c r="A53" s="799" t="s">
        <v>145</v>
      </c>
      <c r="B53" s="800"/>
      <c r="C53" s="800"/>
      <c r="D53" s="800"/>
      <c r="E53" s="800"/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1"/>
      <c r="S53" s="417" t="s">
        <v>146</v>
      </c>
      <c r="T53" s="802" t="s">
        <v>123</v>
      </c>
      <c r="U53" s="803"/>
      <c r="V53" s="804"/>
      <c r="W53" s="421">
        <f>W51</f>
        <v>11</v>
      </c>
      <c r="X53" s="427">
        <v>0</v>
      </c>
      <c r="Y53" s="430">
        <f>2*W53</f>
        <v>22</v>
      </c>
      <c r="Z53" s="423">
        <f>2*X53</f>
        <v>0</v>
      </c>
      <c r="AA53" s="374"/>
      <c r="AB53" s="374"/>
      <c r="AC53" s="805"/>
      <c r="AD53" s="805"/>
      <c r="AE53" s="805"/>
      <c r="AF53" s="805"/>
      <c r="AG53" s="375"/>
      <c r="AH53" s="375"/>
      <c r="AI53" s="805"/>
      <c r="AJ53" s="805"/>
      <c r="AK53" s="805"/>
      <c r="AL53" s="805"/>
      <c r="AM53" s="806"/>
      <c r="AN53" s="806"/>
      <c r="AO53" s="807"/>
      <c r="AP53" s="807"/>
      <c r="AQ53" s="807"/>
      <c r="AR53" s="807"/>
      <c r="AS53" s="807"/>
      <c r="AT53" s="807"/>
      <c r="AU53" s="372"/>
      <c r="AV53" s="372"/>
      <c r="AW53" s="373"/>
      <c r="AX53" s="345"/>
      <c r="AY53" s="345"/>
      <c r="AZ53" s="109"/>
      <c r="BA53" s="86"/>
      <c r="BB53" s="86"/>
      <c r="BC53" s="86"/>
    </row>
    <row r="54" spans="1:56" s="78" customFormat="1" ht="67.2" customHeight="1" thickBot="1" x14ac:dyDescent="0.65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56"/>
      <c r="L54" s="356"/>
      <c r="M54" s="356"/>
      <c r="N54" s="356"/>
      <c r="O54" s="356"/>
      <c r="P54" s="356"/>
      <c r="Q54" s="356"/>
      <c r="R54" s="375" t="s">
        <v>147</v>
      </c>
      <c r="S54" s="416">
        <f>SUM(S51:S52)+2</f>
        <v>40</v>
      </c>
      <c r="T54" s="376"/>
      <c r="U54" s="376"/>
      <c r="V54" s="795" t="s">
        <v>147</v>
      </c>
      <c r="W54" s="795"/>
      <c r="X54" s="795"/>
      <c r="Y54" s="431">
        <f>SUM(Y51:Y53)</f>
        <v>440</v>
      </c>
      <c r="Z54" s="432">
        <f>SUM(Z51:Z53)</f>
        <v>0</v>
      </c>
      <c r="AA54" s="377"/>
      <c r="AB54" s="355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796"/>
      <c r="AT54" s="796"/>
      <c r="AU54" s="796"/>
      <c r="AV54" s="796"/>
      <c r="AW54" s="796"/>
      <c r="AX54" s="796"/>
      <c r="AY54" s="372"/>
      <c r="AZ54" s="109"/>
      <c r="BA54" s="86"/>
      <c r="BB54" s="86"/>
      <c r="BC54" s="86"/>
    </row>
    <row r="55" spans="1:56" s="78" customFormat="1" ht="33.75" customHeight="1" x14ac:dyDescent="0.6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80"/>
      <c r="L55" s="381"/>
      <c r="M55" s="381"/>
      <c r="N55" s="381"/>
      <c r="O55" s="381"/>
      <c r="P55" s="381"/>
      <c r="Q55" s="381"/>
      <c r="R55" s="20"/>
      <c r="S55" s="382"/>
      <c r="T55" s="383"/>
      <c r="U55" s="384"/>
      <c r="V55" s="384"/>
      <c r="W55" s="26"/>
      <c r="X55" s="26"/>
      <c r="Y55" s="26"/>
      <c r="Z55" s="27"/>
      <c r="AA55" s="27"/>
      <c r="AB55" s="27"/>
      <c r="AC55" s="27"/>
      <c r="AD55" s="27"/>
      <c r="AE55" s="797"/>
      <c r="AF55" s="797"/>
      <c r="AG55" s="797"/>
      <c r="AH55" s="797"/>
      <c r="AI55" s="797"/>
      <c r="AJ55" s="797"/>
      <c r="AK55" s="797"/>
      <c r="AL55" s="797"/>
      <c r="AM55" s="797"/>
      <c r="AN55" s="797"/>
      <c r="AO55" s="797"/>
      <c r="AP55" s="797"/>
      <c r="AQ55" s="797"/>
      <c r="AR55" s="797"/>
      <c r="AS55" s="797"/>
      <c r="AT55" s="797"/>
      <c r="AU55" s="797"/>
      <c r="AV55" s="797"/>
      <c r="AW55" s="797"/>
      <c r="AX55" s="797"/>
      <c r="AY55" s="797"/>
      <c r="AZ55" s="109"/>
      <c r="BA55" s="86"/>
      <c r="BB55" s="86"/>
      <c r="BC55" s="86"/>
    </row>
    <row r="56" spans="1:56" s="78" customFormat="1" ht="33.75" customHeight="1" x14ac:dyDescent="0.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798" t="s">
        <v>148</v>
      </c>
      <c r="T56" s="798"/>
      <c r="U56" s="798"/>
      <c r="V56" s="798"/>
      <c r="W56" s="22"/>
      <c r="X56" s="22"/>
      <c r="Y56" s="22"/>
      <c r="Z56" s="23"/>
      <c r="AA56" s="23"/>
      <c r="AB56" s="23"/>
      <c r="AC56" s="23"/>
      <c r="AD56" s="23"/>
      <c r="AE56" s="797"/>
      <c r="AF56" s="797"/>
      <c r="AG56" s="797"/>
      <c r="AH56" s="797"/>
      <c r="AI56" s="797"/>
      <c r="AJ56" s="797"/>
      <c r="AK56" s="797"/>
      <c r="AL56" s="797"/>
      <c r="AM56" s="797"/>
      <c r="AN56" s="797"/>
      <c r="AO56" s="797"/>
      <c r="AP56" s="797"/>
      <c r="AQ56" s="797"/>
      <c r="AR56" s="797"/>
      <c r="AS56" s="797"/>
      <c r="AT56" s="797"/>
      <c r="AU56" s="797"/>
      <c r="AV56" s="797"/>
      <c r="AW56" s="797"/>
      <c r="AX56" s="797"/>
      <c r="AY56" s="797"/>
      <c r="AZ56" s="109"/>
      <c r="BA56" s="86"/>
      <c r="BB56" s="86"/>
      <c r="BC56" s="86"/>
    </row>
    <row r="57" spans="1:56" s="78" customFormat="1" ht="33.75" customHeight="1" x14ac:dyDescent="0.6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10"/>
      <c r="T57" s="111"/>
      <c r="U57" s="111"/>
      <c r="V57" s="111"/>
      <c r="W57" s="82"/>
      <c r="X57" s="82"/>
      <c r="Y57" s="82"/>
      <c r="Z57" s="83"/>
      <c r="AA57" s="86"/>
      <c r="AB57" s="86"/>
      <c r="AC57" s="108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86"/>
      <c r="BB57" s="86"/>
      <c r="BC57" s="86"/>
    </row>
    <row r="58" spans="1:56" s="78" customFormat="1" ht="43.2" customHeight="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10"/>
      <c r="T58" s="111"/>
      <c r="U58" s="111"/>
      <c r="V58" s="111"/>
      <c r="W58" s="82"/>
      <c r="X58" s="82"/>
    </row>
    <row r="59" spans="1:56" s="78" customFormat="1" ht="43.2" customHeight="1" x14ac:dyDescent="0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10"/>
      <c r="T59" s="111"/>
      <c r="U59" s="111"/>
      <c r="V59" s="111"/>
      <c r="W59" s="82"/>
      <c r="X59" s="82"/>
      <c r="Y59" s="792" t="s">
        <v>158</v>
      </c>
      <c r="Z59" s="793"/>
      <c r="AA59" s="793"/>
      <c r="AB59" s="793"/>
      <c r="AC59" s="793"/>
      <c r="AD59" s="793"/>
      <c r="AE59" s="793"/>
      <c r="AF59" s="793"/>
      <c r="AG59" s="793"/>
      <c r="AH59" s="793"/>
      <c r="AI59" s="793"/>
      <c r="AJ59" s="793"/>
      <c r="AK59" s="793"/>
      <c r="AL59" s="793"/>
      <c r="AM59" s="793"/>
      <c r="AN59" s="793"/>
      <c r="AO59" s="793"/>
      <c r="AP59" s="793"/>
      <c r="AQ59" s="793"/>
      <c r="AR59" s="793"/>
      <c r="AS59" s="793"/>
      <c r="AT59" s="793"/>
      <c r="AU59" s="793"/>
      <c r="AV59" s="793"/>
      <c r="AW59" s="793"/>
      <c r="AX59" s="793"/>
      <c r="AY59" s="793"/>
      <c r="AZ59" s="793"/>
      <c r="BA59" s="793"/>
      <c r="BB59" s="794"/>
      <c r="BC59" s="794"/>
      <c r="BD59" s="794"/>
    </row>
    <row r="60" spans="1:56" s="78" customFormat="1" ht="43.2" customHeight="1" x14ac:dyDescent="0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10"/>
      <c r="T60" s="111"/>
      <c r="U60" s="111"/>
      <c r="V60" s="111"/>
      <c r="W60" s="82"/>
      <c r="X60" s="82"/>
      <c r="Y60" s="437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98"/>
      <c r="BC60" s="98"/>
      <c r="BD60" s="98"/>
    </row>
    <row r="61" spans="1:56" s="78" customFormat="1" ht="33.75" customHeight="1" x14ac:dyDescent="0.6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10"/>
      <c r="T61" s="111"/>
      <c r="U61" s="111"/>
      <c r="V61" s="111"/>
      <c r="W61" s="82"/>
      <c r="X61" s="82"/>
      <c r="Y61" s="82"/>
      <c r="Z61" s="83"/>
      <c r="AA61" s="86"/>
      <c r="AB61" s="86"/>
      <c r="AC61" s="108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86"/>
      <c r="BB61" s="86"/>
      <c r="BC61" s="86"/>
    </row>
    <row r="62" spans="1:56" s="78" customFormat="1" ht="33.75" customHeight="1" x14ac:dyDescent="0.6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10"/>
      <c r="T62" s="111"/>
      <c r="U62" s="111"/>
      <c r="V62" s="111"/>
      <c r="W62" s="82"/>
      <c r="X62" s="82"/>
      <c r="Y62" s="82"/>
      <c r="Z62" s="83"/>
      <c r="AA62" s="86"/>
      <c r="AB62" s="86"/>
      <c r="AC62" s="108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86"/>
      <c r="BB62" s="86"/>
      <c r="BC62" s="86"/>
    </row>
    <row r="63" spans="1:56" s="78" customFormat="1" ht="25.05" customHeigh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T63" s="87"/>
      <c r="U63" s="87"/>
      <c r="V63" s="87"/>
      <c r="W63" s="86"/>
      <c r="X63" s="86"/>
      <c r="Y63" s="86"/>
      <c r="Z63" s="86"/>
      <c r="AA63" s="86"/>
      <c r="AB63" s="86"/>
      <c r="AC63" s="85"/>
      <c r="AD63" s="86"/>
      <c r="AE63" s="86"/>
      <c r="AF63" s="86"/>
      <c r="AG63" s="86"/>
      <c r="AH63" s="85"/>
      <c r="AI63" s="85"/>
      <c r="AJ63" s="85"/>
      <c r="AK63" s="85"/>
      <c r="AL63" s="86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</row>
    <row r="64" spans="1:56" s="78" customFormat="1" ht="25.05" customHeight="1" x14ac:dyDescent="0.25">
      <c r="S64" s="89"/>
      <c r="T64" s="85"/>
      <c r="U64" s="85"/>
      <c r="V64" s="85"/>
      <c r="W64" s="86"/>
      <c r="X64" s="86"/>
      <c r="Y64" s="90"/>
      <c r="Z64" s="86"/>
      <c r="AA64" s="91"/>
      <c r="AB64" s="91"/>
      <c r="AC64" s="91"/>
      <c r="AD64" s="91"/>
      <c r="AE64" s="91"/>
      <c r="AF64" s="86"/>
      <c r="AG64" s="86"/>
      <c r="AH64" s="85"/>
      <c r="AI64" s="85"/>
      <c r="AJ64" s="85"/>
      <c r="AK64" s="85"/>
      <c r="AL64" s="86"/>
      <c r="AM64" s="92"/>
      <c r="AN64" s="93"/>
      <c r="AO64" s="92"/>
      <c r="AP64" s="93"/>
      <c r="AQ64" s="84"/>
      <c r="AR64" s="94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</row>
    <row r="65" spans="1:52" s="20" customFormat="1" ht="36.75" customHeight="1" x14ac:dyDescent="0.6">
      <c r="S65" s="30"/>
      <c r="T65" s="317" t="s">
        <v>83</v>
      </c>
      <c r="U65" s="316"/>
      <c r="V65" s="65"/>
      <c r="W65" s="66"/>
      <c r="X65" s="66"/>
      <c r="Y65" s="597" t="s">
        <v>80</v>
      </c>
      <c r="Z65" s="597"/>
      <c r="AA65" s="597"/>
      <c r="AB65" s="597"/>
      <c r="AC65" s="70"/>
      <c r="AD65" s="34"/>
      <c r="AF65" s="27"/>
      <c r="AG65" s="27"/>
      <c r="AH65" s="27"/>
      <c r="AI65" s="27"/>
      <c r="AJ65" s="27"/>
      <c r="AK65" s="27"/>
      <c r="AL65" s="608" t="s">
        <v>36</v>
      </c>
      <c r="AM65" s="608"/>
      <c r="AN65" s="608"/>
      <c r="AO65" s="608"/>
      <c r="AP65" s="65"/>
      <c r="AQ65" s="65"/>
      <c r="AR65" s="66"/>
      <c r="AS65" s="315"/>
      <c r="AT65" s="112"/>
      <c r="AU65" s="112" t="s">
        <v>81</v>
      </c>
      <c r="AV65" s="67"/>
      <c r="AW65" s="112"/>
      <c r="AY65" s="69"/>
      <c r="AZ65" s="68"/>
    </row>
    <row r="66" spans="1:52" s="32" customFormat="1" ht="38.25" customHeight="1" x14ac:dyDescent="0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36"/>
      <c r="U66" s="33"/>
      <c r="V66" s="37"/>
      <c r="W66" s="38" t="s">
        <v>37</v>
      </c>
      <c r="Y66" s="39"/>
      <c r="Z66" s="40" t="s">
        <v>38</v>
      </c>
      <c r="AA66" s="41"/>
      <c r="AB66" s="41"/>
      <c r="AC66" s="41"/>
      <c r="AD66" s="41"/>
      <c r="AF66" s="42"/>
      <c r="AG66" s="42"/>
      <c r="AH66" s="42"/>
      <c r="AI66" s="42"/>
      <c r="AJ66" s="42"/>
      <c r="AK66" s="42"/>
      <c r="AL66" s="608"/>
      <c r="AM66" s="608"/>
      <c r="AN66" s="608"/>
      <c r="AO66" s="608"/>
      <c r="AQ66" s="38" t="s">
        <v>37</v>
      </c>
      <c r="AS66" s="39"/>
      <c r="AU66" s="40" t="s">
        <v>38</v>
      </c>
      <c r="AV66" s="41"/>
      <c r="AW66" s="41"/>
      <c r="AX66" s="41"/>
    </row>
    <row r="67" spans="1:52" s="20" customFormat="1" ht="25.05" customHeight="1" x14ac:dyDescent="0.6">
      <c r="A67" s="76"/>
      <c r="S67" s="43"/>
      <c r="T67" s="36"/>
      <c r="U67" s="33"/>
      <c r="V67" s="48"/>
      <c r="W67" s="37"/>
      <c r="X67" s="37"/>
      <c r="Y67" s="34"/>
      <c r="Z67" s="49"/>
      <c r="AA67" s="47"/>
      <c r="AB67" s="34"/>
      <c r="AC67" s="35"/>
      <c r="AD67" s="34"/>
      <c r="AF67" s="29"/>
      <c r="AG67" s="29"/>
      <c r="AH67" s="28"/>
      <c r="AI67" s="28"/>
      <c r="AJ67" s="28"/>
      <c r="AK67" s="28"/>
      <c r="AL67" s="29"/>
      <c r="AM67" s="50"/>
      <c r="AN67" s="33"/>
      <c r="AO67" s="33"/>
      <c r="AP67" s="44"/>
      <c r="AQ67" s="44"/>
      <c r="AR67" s="37"/>
      <c r="AS67" s="34"/>
      <c r="AT67" s="47"/>
      <c r="AU67" s="47"/>
      <c r="AV67" s="35"/>
      <c r="AW67" s="47"/>
      <c r="AX67" s="34"/>
    </row>
    <row r="68" spans="1:52" s="20" customFormat="1" ht="25.05" customHeight="1" x14ac:dyDescent="0.3">
      <c r="S68" s="30"/>
      <c r="T68" s="51"/>
      <c r="U68" s="44"/>
      <c r="V68" s="46"/>
      <c r="W68" s="38"/>
      <c r="Y68" s="39"/>
      <c r="Z68" s="40"/>
      <c r="AA68" s="45"/>
      <c r="AC68" s="41"/>
      <c r="AD68" s="45"/>
      <c r="AF68" s="29"/>
      <c r="AG68" s="29"/>
      <c r="AH68" s="29"/>
      <c r="AI68" s="29"/>
      <c r="AJ68" s="29"/>
      <c r="AK68" s="29"/>
      <c r="AL68" s="29"/>
      <c r="AM68" s="52"/>
      <c r="AN68" s="53"/>
      <c r="AO68" s="52"/>
      <c r="AQ68" s="38"/>
      <c r="AS68" s="39"/>
      <c r="AT68" s="32"/>
      <c r="AU68" s="40"/>
      <c r="AV68" s="41"/>
      <c r="AW68" s="41"/>
      <c r="AX68" s="41"/>
    </row>
    <row r="69" spans="1:52" s="20" customFormat="1" ht="18" customHeight="1" x14ac:dyDescent="0.25">
      <c r="T69" s="19"/>
      <c r="U69" s="57"/>
      <c r="V69" s="26"/>
      <c r="W69" s="54"/>
      <c r="X69" s="54"/>
      <c r="Y69" s="54"/>
      <c r="Z69" s="54"/>
      <c r="AA69" s="54"/>
      <c r="AB69" s="54"/>
      <c r="AC69" s="29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28"/>
      <c r="AR69" s="7"/>
      <c r="AS69" s="7"/>
      <c r="AT69" s="7"/>
      <c r="AU69" s="7"/>
      <c r="AV69" s="7"/>
      <c r="AW69" s="7"/>
      <c r="AX69" s="28"/>
      <c r="AY69" s="28"/>
    </row>
    <row r="70" spans="1:52" s="20" customFormat="1" ht="13.8" x14ac:dyDescent="0.25">
      <c r="S70" s="56"/>
      <c r="W70" s="58"/>
      <c r="X70" s="58"/>
      <c r="Y70" s="31"/>
      <c r="Z70" s="58"/>
      <c r="AA70" s="58"/>
      <c r="AB70" s="58"/>
      <c r="AD70" s="31"/>
      <c r="AE70" s="31"/>
      <c r="AF70" s="58"/>
      <c r="AG70" s="58"/>
      <c r="AL70" s="58"/>
      <c r="AM70" s="58"/>
      <c r="AQ70" s="1"/>
      <c r="AR70" s="1"/>
      <c r="AS70" s="1"/>
      <c r="AT70" s="1"/>
      <c r="AU70" s="1"/>
      <c r="AV70" s="1"/>
      <c r="AW70" s="1"/>
    </row>
    <row r="71" spans="1:52" ht="13.8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0"/>
      <c r="T71" s="59"/>
      <c r="U71" s="1"/>
      <c r="V71" s="59"/>
      <c r="W71" s="1"/>
      <c r="X71" s="1"/>
      <c r="Y71" s="1"/>
      <c r="Z71" s="1"/>
      <c r="AA71" s="1"/>
      <c r="AB71" s="1"/>
    </row>
    <row r="72" spans="1:52" x14ac:dyDescent="0.25">
      <c r="S72" s="1"/>
    </row>
  </sheetData>
  <mergeCells count="137">
    <mergeCell ref="AB7:AQ7"/>
    <mergeCell ref="AX7:BC7"/>
    <mergeCell ref="U8:AA8"/>
    <mergeCell ref="AB8:AQ8"/>
    <mergeCell ref="AX8:BC8"/>
    <mergeCell ref="R9:S9"/>
    <mergeCell ref="AB9:AQ9"/>
    <mergeCell ref="AX9:BC9"/>
    <mergeCell ref="A1:BC1"/>
    <mergeCell ref="A3:BC3"/>
    <mergeCell ref="A4:BC4"/>
    <mergeCell ref="U5:AQ5"/>
    <mergeCell ref="AX5:BB5"/>
    <mergeCell ref="R6:S6"/>
    <mergeCell ref="AX6:BB6"/>
    <mergeCell ref="AB10:AQ10"/>
    <mergeCell ref="AW10:BC10"/>
    <mergeCell ref="A12:A18"/>
    <mergeCell ref="R12:T18"/>
    <mergeCell ref="U12:AB18"/>
    <mergeCell ref="AC12:AD14"/>
    <mergeCell ref="AE12:AL14"/>
    <mergeCell ref="AM12:AM18"/>
    <mergeCell ref="AN12:AU14"/>
    <mergeCell ref="AV12:BC12"/>
    <mergeCell ref="AV13:BC13"/>
    <mergeCell ref="AV14:BC14"/>
    <mergeCell ref="AC15:AC18"/>
    <mergeCell ref="AD15:AD18"/>
    <mergeCell ref="AE15:AE18"/>
    <mergeCell ref="AF15:AL15"/>
    <mergeCell ref="AN15:AN18"/>
    <mergeCell ref="AO15:AO18"/>
    <mergeCell ref="AP15:AP18"/>
    <mergeCell ref="AQ15:AQ18"/>
    <mergeCell ref="AF16:AG17"/>
    <mergeCell ref="AH16:AI17"/>
    <mergeCell ref="AJ16:AK17"/>
    <mergeCell ref="AL16:AL18"/>
    <mergeCell ref="AV16:AY16"/>
    <mergeCell ref="AZ16:BC16"/>
    <mergeCell ref="AV17:AV18"/>
    <mergeCell ref="AW17:AY17"/>
    <mergeCell ref="AZ17:AZ18"/>
    <mergeCell ref="BA17:BC17"/>
    <mergeCell ref="AR15:AR18"/>
    <mergeCell ref="AS15:AS18"/>
    <mergeCell ref="AT15:AT18"/>
    <mergeCell ref="AU15:AU18"/>
    <mergeCell ref="AV15:AY15"/>
    <mergeCell ref="AZ15:BC15"/>
    <mergeCell ref="A25:AB25"/>
    <mergeCell ref="R24:T24"/>
    <mergeCell ref="U24:AB24"/>
    <mergeCell ref="R19:T19"/>
    <mergeCell ref="U19:AB19"/>
    <mergeCell ref="A20:BC20"/>
    <mergeCell ref="R23:T23"/>
    <mergeCell ref="U23:AB23"/>
    <mergeCell ref="A21:BC21"/>
    <mergeCell ref="W43:X43"/>
    <mergeCell ref="W42:X42"/>
    <mergeCell ref="AA42:AQ42"/>
    <mergeCell ref="A41:X41"/>
    <mergeCell ref="Z41:AW41"/>
    <mergeCell ref="R42:S42"/>
    <mergeCell ref="U42:V42"/>
    <mergeCell ref="AR42:AW42"/>
    <mergeCell ref="A26:AB26"/>
    <mergeCell ref="A28:A35"/>
    <mergeCell ref="S28:T28"/>
    <mergeCell ref="Z28:AB35"/>
    <mergeCell ref="R32:S32"/>
    <mergeCell ref="S38:V38"/>
    <mergeCell ref="AC38:AZ38"/>
    <mergeCell ref="Y65:AB65"/>
    <mergeCell ref="AL65:AO66"/>
    <mergeCell ref="A22:BC22"/>
    <mergeCell ref="AC32:AM32"/>
    <mergeCell ref="R33:S33"/>
    <mergeCell ref="AC33:AM33"/>
    <mergeCell ref="R34:S34"/>
    <mergeCell ref="AC34:AM34"/>
    <mergeCell ref="R35:T35"/>
    <mergeCell ref="AC35:AM35"/>
    <mergeCell ref="AC28:AM28"/>
    <mergeCell ref="S29:T29"/>
    <mergeCell ref="AC29:AM29"/>
    <mergeCell ref="S30:T30"/>
    <mergeCell ref="AC30:AM30"/>
    <mergeCell ref="S31:T31"/>
    <mergeCell ref="AC31:AM31"/>
    <mergeCell ref="A27:AB27"/>
    <mergeCell ref="AE55:AY55"/>
    <mergeCell ref="A52:R52"/>
    <mergeCell ref="T52:V52"/>
    <mergeCell ref="AC52:AF52"/>
    <mergeCell ref="AI52:AL52"/>
    <mergeCell ref="AM48:AN50"/>
    <mergeCell ref="V54:X54"/>
    <mergeCell ref="AS54:AU54"/>
    <mergeCell ref="AV54:AX54"/>
    <mergeCell ref="S56:V56"/>
    <mergeCell ref="AE56:AY56"/>
    <mergeCell ref="Y59:BD59"/>
    <mergeCell ref="AZ23:BC23"/>
    <mergeCell ref="AZ24:BC24"/>
    <mergeCell ref="AM52:AN52"/>
    <mergeCell ref="AO52:AT52"/>
    <mergeCell ref="AA43:AQ43"/>
    <mergeCell ref="AR43:AW43"/>
    <mergeCell ref="A46:Z46"/>
    <mergeCell ref="AO48:AT50"/>
    <mergeCell ref="AU48:AV49"/>
    <mergeCell ref="AW48:AX49"/>
    <mergeCell ref="S48:S50"/>
    <mergeCell ref="T48:V50"/>
    <mergeCell ref="W48:X49"/>
    <mergeCell ref="Y48:Z49"/>
    <mergeCell ref="AC48:AF50"/>
    <mergeCell ref="AI48:AL50"/>
    <mergeCell ref="R43:S43"/>
    <mergeCell ref="U43:V43"/>
    <mergeCell ref="A53:R53"/>
    <mergeCell ref="T53:V53"/>
    <mergeCell ref="AC53:AF53"/>
    <mergeCell ref="AI53:AL53"/>
    <mergeCell ref="AM53:AN53"/>
    <mergeCell ref="AO53:AT53"/>
    <mergeCell ref="AY48:AY49"/>
    <mergeCell ref="A51:R51"/>
    <mergeCell ref="T51:V51"/>
    <mergeCell ref="AC51:AF51"/>
    <mergeCell ref="AI51:AL51"/>
    <mergeCell ref="AM51:AN51"/>
    <mergeCell ref="AO51:AT51"/>
    <mergeCell ref="A48:R50"/>
  </mergeCells>
  <pageMargins left="0.78740157480314965" right="0" top="0.39370078740157483" bottom="0.19685039370078741" header="0" footer="0"/>
  <pageSetup paperSize="8" scale="31" fitToHeight="0" orientation="landscape" r:id="rId1"/>
  <headerFooter alignWithMargins="0"/>
  <rowBreaks count="1" manualBreakCount="1">
    <brk id="71" max="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8"/>
  <sheetViews>
    <sheetView tabSelected="1" view="pageBreakPreview" zoomScale="25" zoomScaleNormal="30" zoomScaleSheetLayoutView="25" workbookViewId="0">
      <selection activeCell="AP43" sqref="AP43"/>
    </sheetView>
  </sheetViews>
  <sheetFormatPr defaultColWidth="10.21875" defaultRowHeight="13.2" x14ac:dyDescent="0.25"/>
  <cols>
    <col min="1" max="1" width="7.5546875" style="513" customWidth="1"/>
    <col min="2" max="17" width="6.21875" style="1" hidden="1" customWidth="1"/>
    <col min="18" max="18" width="42.21875" style="1" customWidth="1"/>
    <col min="19" max="19" width="52.77734375" style="2" customWidth="1"/>
    <col min="20" max="20" width="96.77734375" style="3" customWidth="1"/>
    <col min="21" max="21" width="12.77734375" style="4" customWidth="1"/>
    <col min="22" max="22" width="25.77734375" style="5" customWidth="1"/>
    <col min="23" max="25" width="12.77734375" style="5" customWidth="1"/>
    <col min="26" max="26" width="14.44140625" style="5" customWidth="1"/>
    <col min="27" max="27" width="12.77734375" style="5" customWidth="1"/>
    <col min="28" max="29" width="12.77734375" style="6" customWidth="1"/>
    <col min="30" max="30" width="13.77734375" style="6" customWidth="1"/>
    <col min="31" max="31" width="12.44140625" style="6" customWidth="1"/>
    <col min="32" max="32" width="12.109375" style="6" customWidth="1"/>
    <col min="33" max="33" width="10.77734375" style="6" customWidth="1"/>
    <col min="34" max="34" width="12.44140625" style="6" customWidth="1"/>
    <col min="35" max="38" width="12.109375" style="6" customWidth="1"/>
    <col min="39" max="39" width="14.6640625" style="6" customWidth="1"/>
    <col min="40" max="47" width="10.77734375" style="1" customWidth="1"/>
    <col min="48" max="48" width="11.6640625" style="1" customWidth="1"/>
    <col min="49" max="49" width="12.5546875" style="1" customWidth="1"/>
    <col min="50" max="51" width="10.77734375" style="1" customWidth="1"/>
    <col min="52" max="52" width="11.88671875" style="1" customWidth="1"/>
    <col min="53" max="53" width="12.77734375" style="1" customWidth="1"/>
    <col min="54" max="55" width="10.77734375" style="1" customWidth="1"/>
    <col min="56" max="16384" width="10.21875" style="1"/>
  </cols>
  <sheetData>
    <row r="1" spans="1:55" ht="30" x14ac:dyDescent="0.5">
      <c r="A1" s="730" t="s">
        <v>57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</row>
    <row r="2" spans="1:55" ht="15.75" customHeight="1" x14ac:dyDescent="0.25"/>
    <row r="3" spans="1:55" ht="56.25" customHeight="1" x14ac:dyDescent="0.25">
      <c r="A3" s="731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</row>
    <row r="4" spans="1:55" ht="36.75" customHeight="1" x14ac:dyDescent="0.25">
      <c r="A4" s="732" t="s">
        <v>59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</row>
    <row r="5" spans="1:55" ht="35.25" customHeight="1" x14ac:dyDescent="0.25">
      <c r="T5" s="64"/>
      <c r="U5" s="733" t="s">
        <v>116</v>
      </c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98"/>
      <c r="AT5" s="99"/>
      <c r="AU5" s="75"/>
      <c r="AV5" s="75"/>
      <c r="AW5" s="75"/>
      <c r="AX5" s="734"/>
      <c r="AY5" s="735"/>
      <c r="AZ5" s="735"/>
      <c r="BA5" s="735"/>
      <c r="BB5" s="735"/>
    </row>
    <row r="6" spans="1:55" ht="43.5" customHeight="1" x14ac:dyDescent="0.6">
      <c r="R6" s="736" t="s">
        <v>44</v>
      </c>
      <c r="S6" s="736"/>
      <c r="T6" s="9"/>
      <c r="V6" s="61"/>
      <c r="W6" s="10"/>
      <c r="X6" s="10"/>
      <c r="Y6" s="10"/>
      <c r="Z6" s="10"/>
      <c r="AA6" s="71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6"/>
      <c r="AP6" s="72"/>
      <c r="AQ6" s="73"/>
      <c r="AR6" s="8"/>
      <c r="AT6" s="73"/>
      <c r="AU6" s="73"/>
      <c r="AV6" s="73"/>
      <c r="AW6" s="73"/>
      <c r="AX6" s="734"/>
      <c r="AY6" s="735"/>
      <c r="AZ6" s="735"/>
      <c r="BA6" s="735"/>
      <c r="BB6" s="735"/>
    </row>
    <row r="7" spans="1:55" ht="75.75" customHeight="1" x14ac:dyDescent="0.6">
      <c r="R7" s="77" t="s">
        <v>61</v>
      </c>
      <c r="S7" s="63"/>
      <c r="T7" s="9"/>
      <c r="U7" s="100" t="s">
        <v>50</v>
      </c>
      <c r="AB7" s="737" t="s">
        <v>104</v>
      </c>
      <c r="AC7" s="737"/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8"/>
      <c r="AS7" s="72" t="s">
        <v>1</v>
      </c>
      <c r="AT7" s="73"/>
      <c r="AU7" s="73"/>
      <c r="AV7" s="73"/>
      <c r="AW7" s="73"/>
      <c r="AX7" s="738" t="s">
        <v>106</v>
      </c>
      <c r="AY7" s="738"/>
      <c r="AZ7" s="738"/>
      <c r="BA7" s="738"/>
      <c r="BB7" s="738"/>
      <c r="BC7" s="738"/>
    </row>
    <row r="8" spans="1:55" ht="114" customHeight="1" x14ac:dyDescent="0.6">
      <c r="R8" s="435" t="s">
        <v>159</v>
      </c>
      <c r="T8" s="2"/>
      <c r="U8" s="739" t="s">
        <v>115</v>
      </c>
      <c r="V8" s="740"/>
      <c r="W8" s="740"/>
      <c r="X8" s="740"/>
      <c r="Y8" s="740"/>
      <c r="Z8" s="740"/>
      <c r="AA8" s="740"/>
      <c r="AB8" s="741" t="s">
        <v>118</v>
      </c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8"/>
      <c r="AS8" s="72" t="s">
        <v>2</v>
      </c>
      <c r="AT8" s="73"/>
      <c r="AU8" s="73"/>
      <c r="AV8" s="73"/>
      <c r="AW8" s="73"/>
      <c r="AX8" s="738" t="s">
        <v>62</v>
      </c>
      <c r="AY8" s="738"/>
      <c r="AZ8" s="738"/>
      <c r="BA8" s="738"/>
      <c r="BB8" s="738"/>
      <c r="BC8" s="738"/>
    </row>
    <row r="9" spans="1:55" ht="48" customHeight="1" x14ac:dyDescent="0.6">
      <c r="R9" s="742" t="s">
        <v>60</v>
      </c>
      <c r="S9" s="742"/>
      <c r="T9" s="116"/>
      <c r="U9" s="102" t="s">
        <v>51</v>
      </c>
      <c r="V9" s="62"/>
      <c r="W9" s="10"/>
      <c r="X9" s="10"/>
      <c r="Y9" s="10"/>
      <c r="Z9" s="10"/>
      <c r="AA9" s="71"/>
      <c r="AB9" s="737" t="s">
        <v>39</v>
      </c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8"/>
      <c r="AS9" s="74" t="s">
        <v>3</v>
      </c>
      <c r="AT9" s="75"/>
      <c r="AU9" s="75"/>
      <c r="AV9" s="75"/>
      <c r="AW9" s="75"/>
      <c r="AX9" s="738" t="s">
        <v>114</v>
      </c>
      <c r="AY9" s="738"/>
      <c r="AZ9" s="738"/>
      <c r="BA9" s="738"/>
      <c r="BB9" s="738"/>
      <c r="BC9" s="738"/>
    </row>
    <row r="10" spans="1:55" ht="119.4" customHeight="1" x14ac:dyDescent="0.6">
      <c r="S10" s="13"/>
      <c r="T10" s="13"/>
      <c r="U10" s="102" t="s">
        <v>5</v>
      </c>
      <c r="V10" s="62"/>
      <c r="W10" s="10"/>
      <c r="X10" s="10"/>
      <c r="Y10" s="10"/>
      <c r="Z10" s="10"/>
      <c r="AA10" s="71"/>
      <c r="AB10" s="737" t="s">
        <v>79</v>
      </c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14"/>
      <c r="AS10" s="74" t="s">
        <v>4</v>
      </c>
      <c r="AT10" s="11"/>
      <c r="AU10" s="11"/>
      <c r="AV10" s="11"/>
      <c r="AW10" s="743" t="s">
        <v>149</v>
      </c>
      <c r="AX10" s="744"/>
      <c r="AY10" s="744"/>
      <c r="AZ10" s="744"/>
      <c r="BA10" s="744"/>
      <c r="BB10" s="744"/>
      <c r="BC10" s="744"/>
    </row>
    <row r="11" spans="1:55" ht="30" customHeight="1" thickBot="1" x14ac:dyDescent="0.35">
      <c r="S11" s="13"/>
      <c r="T11" s="13"/>
      <c r="U11" s="15"/>
      <c r="Y11" s="16"/>
      <c r="Z11" s="6"/>
      <c r="AA11" s="6"/>
      <c r="AH11" s="1"/>
      <c r="AI11" s="1"/>
      <c r="AJ11" s="1"/>
      <c r="AK11" s="1"/>
      <c r="AL11" s="1"/>
      <c r="AM11" s="1"/>
      <c r="AX11" s="344"/>
      <c r="AY11" s="344"/>
      <c r="AZ11" s="344"/>
      <c r="BA11" s="344"/>
      <c r="BB11" s="344"/>
      <c r="BC11" s="344"/>
    </row>
    <row r="12" spans="1:55" s="17" customFormat="1" ht="66" customHeight="1" thickBot="1" x14ac:dyDescent="0.3">
      <c r="A12" s="666" t="s">
        <v>6</v>
      </c>
      <c r="B12" s="17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669" t="s">
        <v>64</v>
      </c>
      <c r="S12" s="670"/>
      <c r="T12" s="671"/>
      <c r="U12" s="678" t="s">
        <v>7</v>
      </c>
      <c r="V12" s="679"/>
      <c r="W12" s="679"/>
      <c r="X12" s="679"/>
      <c r="Y12" s="679"/>
      <c r="Z12" s="679"/>
      <c r="AA12" s="679"/>
      <c r="AB12" s="680"/>
      <c r="AC12" s="687" t="s">
        <v>8</v>
      </c>
      <c r="AD12" s="688"/>
      <c r="AE12" s="625" t="s">
        <v>9</v>
      </c>
      <c r="AF12" s="626"/>
      <c r="AG12" s="626"/>
      <c r="AH12" s="626"/>
      <c r="AI12" s="626"/>
      <c r="AJ12" s="626"/>
      <c r="AK12" s="626"/>
      <c r="AL12" s="691"/>
      <c r="AM12" s="693" t="s">
        <v>10</v>
      </c>
      <c r="AN12" s="696" t="s">
        <v>11</v>
      </c>
      <c r="AO12" s="697"/>
      <c r="AP12" s="697"/>
      <c r="AQ12" s="697"/>
      <c r="AR12" s="697"/>
      <c r="AS12" s="697"/>
      <c r="AT12" s="697"/>
      <c r="AU12" s="698"/>
      <c r="AV12" s="702" t="s">
        <v>77</v>
      </c>
      <c r="AW12" s="703"/>
      <c r="AX12" s="703"/>
      <c r="AY12" s="703"/>
      <c r="AZ12" s="703"/>
      <c r="BA12" s="703"/>
      <c r="BB12" s="703"/>
      <c r="BC12" s="704"/>
    </row>
    <row r="13" spans="1:55" s="17" customFormat="1" ht="40.5" customHeight="1" thickBot="1" x14ac:dyDescent="0.3">
      <c r="A13" s="667"/>
      <c r="B13" s="17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672"/>
      <c r="S13" s="673"/>
      <c r="T13" s="674"/>
      <c r="U13" s="681"/>
      <c r="V13" s="682"/>
      <c r="W13" s="682"/>
      <c r="X13" s="682"/>
      <c r="Y13" s="682"/>
      <c r="Z13" s="682"/>
      <c r="AA13" s="682"/>
      <c r="AB13" s="683"/>
      <c r="AC13" s="689"/>
      <c r="AD13" s="690"/>
      <c r="AE13" s="628"/>
      <c r="AF13" s="629"/>
      <c r="AG13" s="629"/>
      <c r="AH13" s="629"/>
      <c r="AI13" s="629"/>
      <c r="AJ13" s="629"/>
      <c r="AK13" s="629"/>
      <c r="AL13" s="692"/>
      <c r="AM13" s="694"/>
      <c r="AN13" s="699"/>
      <c r="AO13" s="700"/>
      <c r="AP13" s="700"/>
      <c r="AQ13" s="700"/>
      <c r="AR13" s="700"/>
      <c r="AS13" s="700"/>
      <c r="AT13" s="700"/>
      <c r="AU13" s="701"/>
      <c r="AV13" s="957" t="s">
        <v>165</v>
      </c>
      <c r="AW13" s="958"/>
      <c r="AX13" s="958"/>
      <c r="AY13" s="958"/>
      <c r="AZ13" s="958"/>
      <c r="BA13" s="958"/>
      <c r="BB13" s="958"/>
      <c r="BC13" s="959"/>
    </row>
    <row r="14" spans="1:55" s="17" customFormat="1" ht="75.45" customHeight="1" thickBot="1" x14ac:dyDescent="0.3">
      <c r="A14" s="667"/>
      <c r="B14" s="173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672"/>
      <c r="S14" s="673"/>
      <c r="T14" s="674"/>
      <c r="U14" s="681"/>
      <c r="V14" s="682"/>
      <c r="W14" s="682"/>
      <c r="X14" s="682"/>
      <c r="Y14" s="682"/>
      <c r="Z14" s="682"/>
      <c r="AA14" s="682"/>
      <c r="AB14" s="683"/>
      <c r="AC14" s="689"/>
      <c r="AD14" s="690"/>
      <c r="AE14" s="628"/>
      <c r="AF14" s="629"/>
      <c r="AG14" s="629"/>
      <c r="AH14" s="629"/>
      <c r="AI14" s="629"/>
      <c r="AJ14" s="629"/>
      <c r="AK14" s="629"/>
      <c r="AL14" s="692"/>
      <c r="AM14" s="694"/>
      <c r="AN14" s="699"/>
      <c r="AO14" s="700"/>
      <c r="AP14" s="700"/>
      <c r="AQ14" s="700"/>
      <c r="AR14" s="700"/>
      <c r="AS14" s="700"/>
      <c r="AT14" s="700"/>
      <c r="AU14" s="701"/>
      <c r="AV14" s="890" t="s">
        <v>204</v>
      </c>
      <c r="AW14" s="891"/>
      <c r="AX14" s="891"/>
      <c r="AY14" s="891"/>
      <c r="AZ14" s="891"/>
      <c r="BA14" s="891"/>
      <c r="BB14" s="891"/>
      <c r="BC14" s="892"/>
    </row>
    <row r="15" spans="1:55" s="525" customFormat="1" ht="39.6" customHeight="1" x14ac:dyDescent="0.25">
      <c r="A15" s="667"/>
      <c r="B15" s="523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672"/>
      <c r="S15" s="673"/>
      <c r="T15" s="674"/>
      <c r="U15" s="681"/>
      <c r="V15" s="682"/>
      <c r="W15" s="682"/>
      <c r="X15" s="682"/>
      <c r="Y15" s="682"/>
      <c r="Z15" s="682"/>
      <c r="AA15" s="682"/>
      <c r="AB15" s="683"/>
      <c r="AC15" s="711" t="s">
        <v>12</v>
      </c>
      <c r="AD15" s="713" t="s">
        <v>13</v>
      </c>
      <c r="AE15" s="711" t="s">
        <v>14</v>
      </c>
      <c r="AF15" s="960" t="s">
        <v>15</v>
      </c>
      <c r="AG15" s="960"/>
      <c r="AH15" s="960"/>
      <c r="AI15" s="960"/>
      <c r="AJ15" s="960"/>
      <c r="AK15" s="960"/>
      <c r="AL15" s="961"/>
      <c r="AM15" s="694"/>
      <c r="AN15" s="717" t="s">
        <v>16</v>
      </c>
      <c r="AO15" s="719" t="s">
        <v>17</v>
      </c>
      <c r="AP15" s="719" t="s">
        <v>18</v>
      </c>
      <c r="AQ15" s="721" t="s">
        <v>19</v>
      </c>
      <c r="AR15" s="721" t="s">
        <v>20</v>
      </c>
      <c r="AS15" s="719" t="s">
        <v>21</v>
      </c>
      <c r="AT15" s="719" t="s">
        <v>22</v>
      </c>
      <c r="AU15" s="749" t="s">
        <v>23</v>
      </c>
      <c r="AV15" s="881" t="s">
        <v>119</v>
      </c>
      <c r="AW15" s="882"/>
      <c r="AX15" s="882"/>
      <c r="AY15" s="883"/>
      <c r="AZ15" s="884" t="s">
        <v>120</v>
      </c>
      <c r="BA15" s="885"/>
      <c r="BB15" s="885"/>
      <c r="BC15" s="886"/>
    </row>
    <row r="16" spans="1:55" s="526" customFormat="1" ht="34.799999999999997" customHeight="1" x14ac:dyDescent="0.25">
      <c r="A16" s="667"/>
      <c r="B16" s="523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672"/>
      <c r="S16" s="673"/>
      <c r="T16" s="674"/>
      <c r="U16" s="681"/>
      <c r="V16" s="682"/>
      <c r="W16" s="682"/>
      <c r="X16" s="682"/>
      <c r="Y16" s="682"/>
      <c r="Z16" s="682"/>
      <c r="AA16" s="682"/>
      <c r="AB16" s="683"/>
      <c r="AC16" s="711"/>
      <c r="AD16" s="713"/>
      <c r="AE16" s="711"/>
      <c r="AF16" s="723" t="s">
        <v>24</v>
      </c>
      <c r="AG16" s="724"/>
      <c r="AH16" s="723" t="s">
        <v>52</v>
      </c>
      <c r="AI16" s="724"/>
      <c r="AJ16" s="725" t="s">
        <v>53</v>
      </c>
      <c r="AK16" s="726"/>
      <c r="AL16" s="713" t="s">
        <v>54</v>
      </c>
      <c r="AM16" s="694"/>
      <c r="AN16" s="717"/>
      <c r="AO16" s="719"/>
      <c r="AP16" s="719"/>
      <c r="AQ16" s="721"/>
      <c r="AR16" s="721"/>
      <c r="AS16" s="719"/>
      <c r="AT16" s="719"/>
      <c r="AU16" s="749"/>
      <c r="AV16" s="878" t="s">
        <v>48</v>
      </c>
      <c r="AW16" s="879"/>
      <c r="AX16" s="879"/>
      <c r="AY16" s="880"/>
      <c r="AZ16" s="878" t="s">
        <v>48</v>
      </c>
      <c r="BA16" s="879"/>
      <c r="BB16" s="879"/>
      <c r="BC16" s="880"/>
    </row>
    <row r="17" spans="1:55" s="18" customFormat="1" ht="30" customHeight="1" x14ac:dyDescent="0.25">
      <c r="A17" s="667"/>
      <c r="B17" s="173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672"/>
      <c r="S17" s="673"/>
      <c r="T17" s="674"/>
      <c r="U17" s="681"/>
      <c r="V17" s="682"/>
      <c r="W17" s="682"/>
      <c r="X17" s="682"/>
      <c r="Y17" s="682"/>
      <c r="Z17" s="682"/>
      <c r="AA17" s="682"/>
      <c r="AB17" s="683"/>
      <c r="AC17" s="711"/>
      <c r="AD17" s="713"/>
      <c r="AE17" s="711"/>
      <c r="AF17" s="724"/>
      <c r="AG17" s="724"/>
      <c r="AH17" s="724"/>
      <c r="AI17" s="724"/>
      <c r="AJ17" s="726"/>
      <c r="AK17" s="726"/>
      <c r="AL17" s="713"/>
      <c r="AM17" s="694"/>
      <c r="AN17" s="717"/>
      <c r="AO17" s="719"/>
      <c r="AP17" s="719"/>
      <c r="AQ17" s="721"/>
      <c r="AR17" s="721"/>
      <c r="AS17" s="719"/>
      <c r="AT17" s="719"/>
      <c r="AU17" s="749"/>
      <c r="AV17" s="745" t="s">
        <v>14</v>
      </c>
      <c r="AW17" s="747" t="s">
        <v>25</v>
      </c>
      <c r="AX17" s="747"/>
      <c r="AY17" s="748"/>
      <c r="AZ17" s="745" t="s">
        <v>14</v>
      </c>
      <c r="BA17" s="747" t="s">
        <v>25</v>
      </c>
      <c r="BB17" s="747"/>
      <c r="BC17" s="748"/>
    </row>
    <row r="18" spans="1:55" s="18" customFormat="1" ht="134.25" customHeight="1" thickBot="1" x14ac:dyDescent="0.3">
      <c r="A18" s="668"/>
      <c r="B18" s="17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675"/>
      <c r="S18" s="676"/>
      <c r="T18" s="677"/>
      <c r="U18" s="684"/>
      <c r="V18" s="685"/>
      <c r="W18" s="685"/>
      <c r="X18" s="685"/>
      <c r="Y18" s="685"/>
      <c r="Z18" s="685"/>
      <c r="AA18" s="685"/>
      <c r="AB18" s="686"/>
      <c r="AC18" s="712"/>
      <c r="AD18" s="714"/>
      <c r="AE18" s="712"/>
      <c r="AF18" s="168" t="s">
        <v>55</v>
      </c>
      <c r="AG18" s="169" t="s">
        <v>56</v>
      </c>
      <c r="AH18" s="168" t="s">
        <v>55</v>
      </c>
      <c r="AI18" s="169" t="s">
        <v>56</v>
      </c>
      <c r="AJ18" s="168" t="s">
        <v>55</v>
      </c>
      <c r="AK18" s="169" t="s">
        <v>56</v>
      </c>
      <c r="AL18" s="714"/>
      <c r="AM18" s="695"/>
      <c r="AN18" s="718"/>
      <c r="AO18" s="720"/>
      <c r="AP18" s="720"/>
      <c r="AQ18" s="722"/>
      <c r="AR18" s="722"/>
      <c r="AS18" s="720"/>
      <c r="AT18" s="720"/>
      <c r="AU18" s="750"/>
      <c r="AV18" s="746"/>
      <c r="AW18" s="170" t="s">
        <v>24</v>
      </c>
      <c r="AX18" s="170" t="s">
        <v>26</v>
      </c>
      <c r="AY18" s="171" t="s">
        <v>27</v>
      </c>
      <c r="AZ18" s="746"/>
      <c r="BA18" s="170" t="s">
        <v>24</v>
      </c>
      <c r="BB18" s="170" t="s">
        <v>26</v>
      </c>
      <c r="BC18" s="171" t="s">
        <v>27</v>
      </c>
    </row>
    <row r="19" spans="1:55" s="19" customFormat="1" ht="42.75" customHeight="1" thickBot="1" x14ac:dyDescent="0.3">
      <c r="A19" s="178">
        <v>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648">
        <v>2</v>
      </c>
      <c r="S19" s="649"/>
      <c r="T19" s="650"/>
      <c r="U19" s="651">
        <v>3</v>
      </c>
      <c r="V19" s="652"/>
      <c r="W19" s="652"/>
      <c r="X19" s="652"/>
      <c r="Y19" s="652"/>
      <c r="Z19" s="652"/>
      <c r="AA19" s="652"/>
      <c r="AB19" s="653"/>
      <c r="AC19" s="179">
        <v>4</v>
      </c>
      <c r="AD19" s="180">
        <v>5</v>
      </c>
      <c r="AE19" s="181">
        <v>6</v>
      </c>
      <c r="AF19" s="182">
        <v>7</v>
      </c>
      <c r="AG19" s="182">
        <v>8</v>
      </c>
      <c r="AH19" s="182">
        <v>9</v>
      </c>
      <c r="AI19" s="182">
        <v>10</v>
      </c>
      <c r="AJ19" s="182">
        <v>11</v>
      </c>
      <c r="AK19" s="182">
        <v>12</v>
      </c>
      <c r="AL19" s="180">
        <v>13</v>
      </c>
      <c r="AM19" s="183">
        <v>14</v>
      </c>
      <c r="AN19" s="181">
        <v>15</v>
      </c>
      <c r="AO19" s="182">
        <v>16</v>
      </c>
      <c r="AP19" s="182">
        <v>17</v>
      </c>
      <c r="AQ19" s="182">
        <v>18</v>
      </c>
      <c r="AR19" s="182">
        <v>19</v>
      </c>
      <c r="AS19" s="182">
        <v>20</v>
      </c>
      <c r="AT19" s="184">
        <v>21</v>
      </c>
      <c r="AU19" s="180">
        <v>22</v>
      </c>
      <c r="AV19" s="185">
        <v>23</v>
      </c>
      <c r="AW19" s="186">
        <v>24</v>
      </c>
      <c r="AX19" s="186">
        <v>25</v>
      </c>
      <c r="AY19" s="187">
        <v>26</v>
      </c>
      <c r="AZ19" s="188">
        <v>27</v>
      </c>
      <c r="BA19" s="189">
        <v>28</v>
      </c>
      <c r="BB19" s="189">
        <v>29</v>
      </c>
      <c r="BC19" s="190">
        <v>30</v>
      </c>
    </row>
    <row r="20" spans="1:55" s="19" customFormat="1" ht="50.1" customHeight="1" thickBot="1" x14ac:dyDescent="0.3">
      <c r="A20" s="654" t="s">
        <v>172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6"/>
    </row>
    <row r="21" spans="1:55" s="19" customFormat="1" ht="50.1" customHeight="1" thickBot="1" x14ac:dyDescent="0.3">
      <c r="A21" s="657" t="s">
        <v>173</v>
      </c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58"/>
    </row>
    <row r="22" spans="1:55" s="19" customFormat="1" ht="89.55" customHeight="1" thickBot="1" x14ac:dyDescent="0.3">
      <c r="A22" s="514">
        <v>1</v>
      </c>
      <c r="B22" s="199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201"/>
      <c r="R22" s="574" t="s">
        <v>163</v>
      </c>
      <c r="S22" s="659"/>
      <c r="T22" s="660"/>
      <c r="U22" s="939" t="s">
        <v>153</v>
      </c>
      <c r="V22" s="662"/>
      <c r="W22" s="662"/>
      <c r="X22" s="662"/>
      <c r="Y22" s="662"/>
      <c r="Z22" s="662"/>
      <c r="AA22" s="662"/>
      <c r="AB22" s="663"/>
      <c r="AC22" s="133">
        <v>7</v>
      </c>
      <c r="AD22" s="141">
        <f t="shared" ref="AD22" si="0">AC22*30</f>
        <v>210</v>
      </c>
      <c r="AE22" s="139">
        <f>AF22+AH22</f>
        <v>72</v>
      </c>
      <c r="AF22" s="130">
        <v>36</v>
      </c>
      <c r="AG22" s="130">
        <v>8</v>
      </c>
      <c r="AH22" s="130">
        <v>36</v>
      </c>
      <c r="AI22" s="130">
        <v>8</v>
      </c>
      <c r="AJ22" s="130"/>
      <c r="AK22" s="130"/>
      <c r="AL22" s="141">
        <v>56</v>
      </c>
      <c r="AM22" s="481">
        <f t="shared" ref="AM22" si="1">AD22-AE22</f>
        <v>138</v>
      </c>
      <c r="AN22" s="207"/>
      <c r="AO22" s="134">
        <v>3</v>
      </c>
      <c r="AP22" s="134">
        <v>3</v>
      </c>
      <c r="AQ22" s="134"/>
      <c r="AR22" s="134"/>
      <c r="AS22" s="134"/>
      <c r="AT22" s="134"/>
      <c r="AU22" s="439"/>
      <c r="AV22" s="207">
        <f>SUM(AW22:AY22)</f>
        <v>4</v>
      </c>
      <c r="AW22" s="134">
        <v>2</v>
      </c>
      <c r="AX22" s="134">
        <v>2</v>
      </c>
      <c r="AY22" s="439"/>
      <c r="AZ22" s="207"/>
      <c r="BA22" s="193"/>
      <c r="BB22" s="193"/>
      <c r="BC22" s="208"/>
    </row>
    <row r="23" spans="1:55" s="19" customFormat="1" ht="89.4" customHeight="1" thickBot="1" x14ac:dyDescent="0.3">
      <c r="A23" s="248">
        <v>2</v>
      </c>
      <c r="B23" s="199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201"/>
      <c r="R23" s="935" t="s">
        <v>164</v>
      </c>
      <c r="S23" s="936"/>
      <c r="T23" s="937"/>
      <c r="U23" s="938" t="s">
        <v>153</v>
      </c>
      <c r="V23" s="860"/>
      <c r="W23" s="860"/>
      <c r="X23" s="860"/>
      <c r="Y23" s="860"/>
      <c r="Z23" s="860"/>
      <c r="AA23" s="860"/>
      <c r="AB23" s="861"/>
      <c r="AC23" s="203">
        <v>5</v>
      </c>
      <c r="AD23" s="146">
        <f t="shared" ref="AD23" si="2">AC23*30</f>
        <v>150</v>
      </c>
      <c r="AE23" s="144">
        <f>AF23+AH23</f>
        <v>72</v>
      </c>
      <c r="AF23" s="145">
        <v>36</v>
      </c>
      <c r="AG23" s="145">
        <v>8</v>
      </c>
      <c r="AH23" s="145">
        <v>36</v>
      </c>
      <c r="AI23" s="145">
        <v>8</v>
      </c>
      <c r="AJ23" s="145"/>
      <c r="AK23" s="145"/>
      <c r="AL23" s="146">
        <v>56</v>
      </c>
      <c r="AM23" s="482">
        <f t="shared" ref="AM23" si="3">AD23-AE23</f>
        <v>78</v>
      </c>
      <c r="AN23" s="210">
        <v>3</v>
      </c>
      <c r="AO23" s="197"/>
      <c r="AP23" s="197">
        <v>3</v>
      </c>
      <c r="AQ23" s="197"/>
      <c r="AR23" s="197"/>
      <c r="AS23" s="197"/>
      <c r="AT23" s="197"/>
      <c r="AU23" s="484"/>
      <c r="AV23" s="210">
        <f>SUM(AW23:AY23)</f>
        <v>4</v>
      </c>
      <c r="AW23" s="197">
        <v>2</v>
      </c>
      <c r="AX23" s="197">
        <v>2</v>
      </c>
      <c r="AY23" s="484"/>
      <c r="AZ23" s="210"/>
      <c r="BA23" s="198"/>
      <c r="BB23" s="198"/>
      <c r="BC23" s="211"/>
    </row>
    <row r="24" spans="1:55" s="21" customFormat="1" ht="49.8" customHeight="1" thickBot="1" x14ac:dyDescent="0.3">
      <c r="A24" s="940" t="s">
        <v>166</v>
      </c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6"/>
      <c r="AC24" s="475">
        <f t="shared" ref="AC24:AI24" si="4">SUM(AC22:AC23)</f>
        <v>12</v>
      </c>
      <c r="AD24" s="476">
        <f t="shared" si="4"/>
        <v>360</v>
      </c>
      <c r="AE24" s="477">
        <f t="shared" si="4"/>
        <v>144</v>
      </c>
      <c r="AF24" s="478">
        <f t="shared" si="4"/>
        <v>72</v>
      </c>
      <c r="AG24" s="478">
        <f t="shared" si="4"/>
        <v>16</v>
      </c>
      <c r="AH24" s="478">
        <f t="shared" si="4"/>
        <v>72</v>
      </c>
      <c r="AI24" s="478">
        <f t="shared" si="4"/>
        <v>16</v>
      </c>
      <c r="AJ24" s="442"/>
      <c r="AK24" s="442"/>
      <c r="AL24" s="478">
        <f>SUM(AL22:AL23)</f>
        <v>112</v>
      </c>
      <c r="AM24" s="480">
        <f>SUM(AM22:AM23)</f>
        <v>216</v>
      </c>
      <c r="AN24" s="483">
        <f>COUNTIF(AN22:AN23,"3")+COUNTIF(AN22:AN23,"4")</f>
        <v>1</v>
      </c>
      <c r="AO24" s="444">
        <f t="shared" ref="AO24:AU24" si="5">COUNTIF(AO22:AO23,"3")+COUNTIF(AO22:AO23,"4")</f>
        <v>1</v>
      </c>
      <c r="AP24" s="444">
        <f t="shared" si="5"/>
        <v>2</v>
      </c>
      <c r="AQ24" s="445">
        <f t="shared" si="5"/>
        <v>0</v>
      </c>
      <c r="AR24" s="445">
        <f t="shared" si="5"/>
        <v>0</v>
      </c>
      <c r="AS24" s="445">
        <f t="shared" si="5"/>
        <v>0</v>
      </c>
      <c r="AT24" s="445">
        <f t="shared" si="5"/>
        <v>0</v>
      </c>
      <c r="AU24" s="506">
        <f t="shared" si="5"/>
        <v>0</v>
      </c>
      <c r="AV24" s="483">
        <f>SUM(AV22:AV23)</f>
        <v>8</v>
      </c>
      <c r="AW24" s="444">
        <f t="shared" ref="AW24:AY24" si="6">SUM(AW22:AW23)</f>
        <v>4</v>
      </c>
      <c r="AX24" s="444">
        <f t="shared" si="6"/>
        <v>4</v>
      </c>
      <c r="AY24" s="446">
        <f t="shared" si="6"/>
        <v>0</v>
      </c>
      <c r="AZ24" s="469"/>
      <c r="BA24" s="442"/>
      <c r="BB24" s="442"/>
      <c r="BC24" s="443"/>
    </row>
    <row r="25" spans="1:55" s="531" customFormat="1" ht="50.1" customHeight="1" thickBot="1" x14ac:dyDescent="0.6">
      <c r="A25" s="931" t="s">
        <v>174</v>
      </c>
      <c r="B25" s="932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  <c r="W25" s="932"/>
      <c r="X25" s="932"/>
      <c r="Y25" s="932"/>
      <c r="Z25" s="932"/>
      <c r="AA25" s="932"/>
      <c r="AB25" s="932"/>
      <c r="AC25" s="932"/>
      <c r="AD25" s="932"/>
      <c r="AE25" s="932"/>
      <c r="AF25" s="932"/>
      <c r="AG25" s="932"/>
      <c r="AH25" s="932"/>
      <c r="AI25" s="932"/>
      <c r="AJ25" s="932"/>
      <c r="AK25" s="932"/>
      <c r="AL25" s="932"/>
      <c r="AM25" s="932"/>
      <c r="AN25" s="933"/>
      <c r="AO25" s="933"/>
      <c r="AP25" s="933"/>
      <c r="AQ25" s="933"/>
      <c r="AR25" s="933"/>
      <c r="AS25" s="933"/>
      <c r="AT25" s="933"/>
      <c r="AU25" s="933"/>
      <c r="AV25" s="933"/>
      <c r="AW25" s="933"/>
      <c r="AX25" s="933"/>
      <c r="AY25" s="933"/>
      <c r="AZ25" s="932"/>
      <c r="BA25" s="932"/>
      <c r="BB25" s="932"/>
      <c r="BC25" s="934"/>
    </row>
    <row r="26" spans="1:55" s="19" customFormat="1" ht="130.19999999999999" customHeight="1" thickBot="1" x14ac:dyDescent="0.3">
      <c r="A26" s="514">
        <v>3</v>
      </c>
      <c r="B26" s="199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201"/>
      <c r="R26" s="574" t="s">
        <v>181</v>
      </c>
      <c r="S26" s="659"/>
      <c r="T26" s="877"/>
      <c r="U26" s="661" t="s">
        <v>153</v>
      </c>
      <c r="V26" s="662"/>
      <c r="W26" s="662"/>
      <c r="X26" s="662"/>
      <c r="Y26" s="662"/>
      <c r="Z26" s="662"/>
      <c r="AA26" s="662"/>
      <c r="AB26" s="663"/>
      <c r="AC26" s="133">
        <v>3.5</v>
      </c>
      <c r="AD26" s="132">
        <f t="shared" ref="AD26" si="7">AC26*30</f>
        <v>105</v>
      </c>
      <c r="AE26" s="485">
        <f t="shared" ref="AE26" si="8">SUM(AF26:AK26)</f>
        <v>0</v>
      </c>
      <c r="AF26" s="130"/>
      <c r="AG26" s="130"/>
      <c r="AH26" s="140"/>
      <c r="AI26" s="130"/>
      <c r="AJ26" s="130"/>
      <c r="AK26" s="130"/>
      <c r="AL26" s="141"/>
      <c r="AM26" s="481">
        <f t="shared" ref="AM26" si="9">AD26-AE26</f>
        <v>105</v>
      </c>
      <c r="AN26" s="207"/>
      <c r="AO26" s="134">
        <v>3</v>
      </c>
      <c r="AP26" s="134"/>
      <c r="AQ26" s="134"/>
      <c r="AR26" s="134"/>
      <c r="AS26" s="134"/>
      <c r="AT26" s="134"/>
      <c r="AU26" s="439"/>
      <c r="AV26" s="207"/>
      <c r="AW26" s="193"/>
      <c r="AX26" s="193"/>
      <c r="AY26" s="439"/>
      <c r="AZ26" s="207"/>
      <c r="BA26" s="193"/>
      <c r="BB26" s="193"/>
      <c r="BC26" s="208"/>
    </row>
    <row r="27" spans="1:55" s="19" customFormat="1" ht="89.55" customHeight="1" thickBot="1" x14ac:dyDescent="0.3">
      <c r="A27" s="247">
        <v>4</v>
      </c>
      <c r="B27" s="473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90"/>
      <c r="R27" s="563" t="s">
        <v>180</v>
      </c>
      <c r="S27" s="564"/>
      <c r="T27" s="858"/>
      <c r="U27" s="636" t="s">
        <v>153</v>
      </c>
      <c r="V27" s="664"/>
      <c r="W27" s="664"/>
      <c r="X27" s="664"/>
      <c r="Y27" s="664"/>
      <c r="Z27" s="664"/>
      <c r="AA27" s="664"/>
      <c r="AB27" s="665"/>
      <c r="AC27" s="117">
        <v>9</v>
      </c>
      <c r="AD27" s="143">
        <f t="shared" ref="AD27:AD28" si="10">AC27*30</f>
        <v>270</v>
      </c>
      <c r="AE27" s="486">
        <f t="shared" ref="AE27:AE28" si="11">SUM(AF27:AK27)</f>
        <v>0</v>
      </c>
      <c r="AF27" s="118"/>
      <c r="AG27" s="118"/>
      <c r="AH27" s="138"/>
      <c r="AI27" s="118"/>
      <c r="AJ27" s="118"/>
      <c r="AK27" s="118"/>
      <c r="AL27" s="119"/>
      <c r="AM27" s="489">
        <f t="shared" ref="AM27:AM28" si="12">AD27-AE27</f>
        <v>270</v>
      </c>
      <c r="AN27" s="209"/>
      <c r="AO27" s="120">
        <v>4</v>
      </c>
      <c r="AP27" s="120"/>
      <c r="AQ27" s="120"/>
      <c r="AR27" s="120"/>
      <c r="AS27" s="120"/>
      <c r="AT27" s="120"/>
      <c r="AU27" s="440"/>
      <c r="AV27" s="209"/>
      <c r="AW27" s="123"/>
      <c r="AX27" s="123"/>
      <c r="AY27" s="440"/>
      <c r="AZ27" s="209"/>
      <c r="BA27" s="123"/>
      <c r="BB27" s="123"/>
      <c r="BC27" s="121"/>
    </row>
    <row r="28" spans="1:55" s="19" customFormat="1" ht="82.05" customHeight="1" thickBot="1" x14ac:dyDescent="0.3">
      <c r="A28" s="248">
        <v>5</v>
      </c>
      <c r="B28" s="471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91"/>
      <c r="R28" s="935" t="s">
        <v>124</v>
      </c>
      <c r="S28" s="936"/>
      <c r="T28" s="952"/>
      <c r="U28" s="859" t="s">
        <v>153</v>
      </c>
      <c r="V28" s="860"/>
      <c r="W28" s="860"/>
      <c r="X28" s="860"/>
      <c r="Y28" s="860"/>
      <c r="Z28" s="860"/>
      <c r="AA28" s="860"/>
      <c r="AB28" s="861"/>
      <c r="AC28" s="203">
        <v>21</v>
      </c>
      <c r="AD28" s="148">
        <f t="shared" si="10"/>
        <v>630</v>
      </c>
      <c r="AE28" s="487">
        <f t="shared" si="11"/>
        <v>0</v>
      </c>
      <c r="AF28" s="145"/>
      <c r="AG28" s="145"/>
      <c r="AH28" s="147"/>
      <c r="AI28" s="145"/>
      <c r="AJ28" s="145"/>
      <c r="AK28" s="145"/>
      <c r="AL28" s="146"/>
      <c r="AM28" s="482">
        <f t="shared" si="12"/>
        <v>630</v>
      </c>
      <c r="AN28" s="220"/>
      <c r="AO28" s="127"/>
      <c r="AP28" s="127"/>
      <c r="AQ28" s="127"/>
      <c r="AR28" s="127"/>
      <c r="AS28" s="127"/>
      <c r="AT28" s="127"/>
      <c r="AU28" s="470"/>
      <c r="AV28" s="210"/>
      <c r="AW28" s="198"/>
      <c r="AX28" s="198"/>
      <c r="AY28" s="484"/>
      <c r="AZ28" s="210"/>
      <c r="BA28" s="198"/>
      <c r="BB28" s="198"/>
      <c r="BC28" s="211"/>
    </row>
    <row r="29" spans="1:55" s="21" customFormat="1" ht="50.1" customHeight="1" thickBot="1" x14ac:dyDescent="0.3">
      <c r="A29" s="940" t="s">
        <v>175</v>
      </c>
      <c r="B29" s="761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865"/>
      <c r="S29" s="865"/>
      <c r="T29" s="865"/>
      <c r="U29" s="865"/>
      <c r="V29" s="865"/>
      <c r="W29" s="865"/>
      <c r="X29" s="865"/>
      <c r="Y29" s="865"/>
      <c r="Z29" s="865"/>
      <c r="AA29" s="865"/>
      <c r="AB29" s="866"/>
      <c r="AC29" s="557">
        <f>SUM(AC26:AC28)</f>
        <v>33.5</v>
      </c>
      <c r="AD29" s="448">
        <f>SUM(AD26:AD28)</f>
        <v>1005</v>
      </c>
      <c r="AE29" s="512">
        <f>SUM(AE27:AE28)</f>
        <v>0</v>
      </c>
      <c r="AF29" s="479">
        <f>SUM(AF27:AF28)</f>
        <v>0</v>
      </c>
      <c r="AG29" s="479"/>
      <c r="AH29" s="479">
        <f>SUM(AH27:AH28)</f>
        <v>0</v>
      </c>
      <c r="AI29" s="442"/>
      <c r="AJ29" s="442"/>
      <c r="AK29" s="442"/>
      <c r="AL29" s="476"/>
      <c r="AM29" s="488">
        <f>SUM(AM26:AM28)</f>
        <v>1005</v>
      </c>
      <c r="AN29" s="322">
        <f>COUNTIF(AN27:AN28,"3")+COUNTIF(AN27:AN28,"4")</f>
        <v>0</v>
      </c>
      <c r="AO29" s="323">
        <f>COUNTIF(AO26:AO28,"3")+COUNTIF(AO27:AO28,"4")</f>
        <v>2</v>
      </c>
      <c r="AP29" s="319">
        <f t="shared" ref="AP29:AU29" si="13">COUNTIF(AP27:AP28,"3")+COUNTIF(AP27:AP28,"4")</f>
        <v>0</v>
      </c>
      <c r="AQ29" s="319">
        <f t="shared" si="13"/>
        <v>0</v>
      </c>
      <c r="AR29" s="319">
        <f t="shared" si="13"/>
        <v>0</v>
      </c>
      <c r="AS29" s="319">
        <f t="shared" si="13"/>
        <v>0</v>
      </c>
      <c r="AT29" s="319">
        <f t="shared" si="13"/>
        <v>0</v>
      </c>
      <c r="AU29" s="342">
        <f t="shared" si="13"/>
        <v>0</v>
      </c>
      <c r="AV29" s="507">
        <f>SUM(AV27:AV28)</f>
        <v>0</v>
      </c>
      <c r="AW29" s="445">
        <f>SUM(AW27:AW28)</f>
        <v>0</v>
      </c>
      <c r="AX29" s="445">
        <f>SUM(AX27:AX28)</f>
        <v>0</v>
      </c>
      <c r="AY29" s="446"/>
      <c r="AZ29" s="469"/>
      <c r="BA29" s="442"/>
      <c r="BB29" s="442"/>
      <c r="BC29" s="443"/>
    </row>
    <row r="30" spans="1:55" s="531" customFormat="1" ht="50.1" customHeight="1" thickBot="1" x14ac:dyDescent="0.6">
      <c r="A30" s="931" t="s">
        <v>176</v>
      </c>
      <c r="B30" s="932"/>
      <c r="C30" s="932"/>
      <c r="D30" s="932"/>
      <c r="E30" s="932"/>
      <c r="F30" s="932"/>
      <c r="G30" s="932"/>
      <c r="H30" s="932"/>
      <c r="I30" s="932"/>
      <c r="J30" s="932"/>
      <c r="K30" s="932"/>
      <c r="L30" s="932"/>
      <c r="M30" s="932"/>
      <c r="N30" s="932"/>
      <c r="O30" s="932"/>
      <c r="P30" s="932"/>
      <c r="Q30" s="932"/>
      <c r="R30" s="932"/>
      <c r="S30" s="932"/>
      <c r="T30" s="932"/>
      <c r="U30" s="932"/>
      <c r="V30" s="932"/>
      <c r="W30" s="932"/>
      <c r="X30" s="932"/>
      <c r="Y30" s="932"/>
      <c r="Z30" s="932"/>
      <c r="AA30" s="932"/>
      <c r="AB30" s="932"/>
      <c r="AC30" s="932"/>
      <c r="AD30" s="932"/>
      <c r="AE30" s="932"/>
      <c r="AF30" s="932"/>
      <c r="AG30" s="932"/>
      <c r="AH30" s="932"/>
      <c r="AI30" s="932"/>
      <c r="AJ30" s="932"/>
      <c r="AK30" s="932"/>
      <c r="AL30" s="932"/>
      <c r="AM30" s="932"/>
      <c r="AN30" s="933"/>
      <c r="AO30" s="933"/>
      <c r="AP30" s="933"/>
      <c r="AQ30" s="933"/>
      <c r="AR30" s="933"/>
      <c r="AS30" s="933"/>
      <c r="AT30" s="933"/>
      <c r="AU30" s="933"/>
      <c r="AV30" s="933"/>
      <c r="AW30" s="933"/>
      <c r="AX30" s="933"/>
      <c r="AY30" s="933"/>
      <c r="AZ30" s="932"/>
      <c r="BA30" s="932"/>
      <c r="BB30" s="932"/>
      <c r="BC30" s="934"/>
    </row>
    <row r="31" spans="1:55" s="531" customFormat="1" ht="50.1" customHeight="1" thickBot="1" x14ac:dyDescent="0.6">
      <c r="A31" s="931" t="s">
        <v>160</v>
      </c>
      <c r="B31" s="932"/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2"/>
      <c r="AJ31" s="932"/>
      <c r="AK31" s="932"/>
      <c r="AL31" s="932"/>
      <c r="AM31" s="932"/>
      <c r="AN31" s="932"/>
      <c r="AO31" s="932"/>
      <c r="AP31" s="932"/>
      <c r="AQ31" s="932"/>
      <c r="AR31" s="932"/>
      <c r="AS31" s="932"/>
      <c r="AT31" s="932"/>
      <c r="AU31" s="932"/>
      <c r="AV31" s="932"/>
      <c r="AW31" s="932"/>
      <c r="AX31" s="932"/>
      <c r="AY31" s="932"/>
      <c r="AZ31" s="932"/>
      <c r="BA31" s="932"/>
      <c r="BB31" s="932"/>
      <c r="BC31" s="934"/>
    </row>
    <row r="32" spans="1:55" s="19" customFormat="1" ht="94.2" customHeight="1" thickBot="1" x14ac:dyDescent="0.3">
      <c r="A32" s="514">
        <v>6</v>
      </c>
      <c r="B32" s="199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201"/>
      <c r="R32" s="574" t="s">
        <v>200</v>
      </c>
      <c r="S32" s="659"/>
      <c r="T32" s="877"/>
      <c r="U32" s="661" t="s">
        <v>183</v>
      </c>
      <c r="V32" s="662"/>
      <c r="W32" s="662"/>
      <c r="X32" s="662"/>
      <c r="Y32" s="662"/>
      <c r="Z32" s="662"/>
      <c r="AA32" s="662"/>
      <c r="AB32" s="954"/>
      <c r="AC32" s="139">
        <v>1.5</v>
      </c>
      <c r="AD32" s="141">
        <f t="shared" ref="AD32" si="14">AC32*30</f>
        <v>45</v>
      </c>
      <c r="AE32" s="139">
        <f t="shared" ref="AE32" si="15">SUM(AF32:AK32)</f>
        <v>36</v>
      </c>
      <c r="AF32" s="130"/>
      <c r="AG32" s="130"/>
      <c r="AH32" s="130">
        <v>36</v>
      </c>
      <c r="AI32" s="130"/>
      <c r="AJ32" s="130"/>
      <c r="AK32" s="130"/>
      <c r="AL32" s="141"/>
      <c r="AM32" s="481">
        <f t="shared" ref="AM32" si="16">AD32-AE32</f>
        <v>9</v>
      </c>
      <c r="AN32" s="207"/>
      <c r="AO32" s="134">
        <v>3</v>
      </c>
      <c r="AP32" s="134"/>
      <c r="AQ32" s="134"/>
      <c r="AR32" s="134"/>
      <c r="AS32" s="134"/>
      <c r="AT32" s="134"/>
      <c r="AU32" s="439"/>
      <c r="AV32" s="207">
        <f>SUM(AW32:AY32)</f>
        <v>2</v>
      </c>
      <c r="AW32" s="134"/>
      <c r="AX32" s="134">
        <v>2</v>
      </c>
      <c r="AY32" s="439"/>
      <c r="AZ32" s="207"/>
      <c r="BA32" s="193"/>
      <c r="BB32" s="193"/>
      <c r="BC32" s="208"/>
    </row>
    <row r="33" spans="1:55" s="19" customFormat="1" ht="75" customHeight="1" thickBot="1" x14ac:dyDescent="0.3">
      <c r="A33" s="248">
        <v>7</v>
      </c>
      <c r="B33" s="199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201"/>
      <c r="R33" s="935" t="s">
        <v>201</v>
      </c>
      <c r="S33" s="936"/>
      <c r="T33" s="952"/>
      <c r="U33" s="859" t="s">
        <v>184</v>
      </c>
      <c r="V33" s="860"/>
      <c r="W33" s="860"/>
      <c r="X33" s="860"/>
      <c r="Y33" s="860"/>
      <c r="Z33" s="860"/>
      <c r="AA33" s="860"/>
      <c r="AB33" s="955"/>
      <c r="AC33" s="144">
        <v>2</v>
      </c>
      <c r="AD33" s="146">
        <f t="shared" ref="AD33" si="17">AC33*30</f>
        <v>60</v>
      </c>
      <c r="AE33" s="144">
        <f t="shared" ref="AE33" si="18">SUM(AF33:AK33)</f>
        <v>36</v>
      </c>
      <c r="AF33" s="145">
        <v>18</v>
      </c>
      <c r="AG33" s="145"/>
      <c r="AH33" s="145">
        <v>18</v>
      </c>
      <c r="AI33" s="145"/>
      <c r="AJ33" s="145"/>
      <c r="AK33" s="145"/>
      <c r="AL33" s="146"/>
      <c r="AM33" s="482">
        <f t="shared" ref="AM33" si="19">AD33-AE33</f>
        <v>24</v>
      </c>
      <c r="AN33" s="210"/>
      <c r="AO33" s="197">
        <v>3</v>
      </c>
      <c r="AP33" s="197"/>
      <c r="AQ33" s="197"/>
      <c r="AR33" s="197"/>
      <c r="AS33" s="197"/>
      <c r="AT33" s="197"/>
      <c r="AU33" s="484"/>
      <c r="AV33" s="210">
        <f>SUM(AW33:AY33)</f>
        <v>2</v>
      </c>
      <c r="AW33" s="197">
        <v>1</v>
      </c>
      <c r="AX33" s="197">
        <v>1</v>
      </c>
      <c r="AY33" s="484"/>
      <c r="AZ33" s="210"/>
      <c r="BA33" s="198"/>
      <c r="BB33" s="198"/>
      <c r="BC33" s="211"/>
    </row>
    <row r="34" spans="1:55" s="21" customFormat="1" ht="50.1" customHeight="1" thickBot="1" x14ac:dyDescent="0.3">
      <c r="A34" s="940" t="s">
        <v>167</v>
      </c>
      <c r="B34" s="761"/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865"/>
      <c r="S34" s="865"/>
      <c r="T34" s="865"/>
      <c r="U34" s="865"/>
      <c r="V34" s="865"/>
      <c r="W34" s="865"/>
      <c r="X34" s="865"/>
      <c r="Y34" s="865"/>
      <c r="Z34" s="865"/>
      <c r="AA34" s="865"/>
      <c r="AB34" s="866"/>
      <c r="AC34" s="556">
        <f>SUM(AC32:AC33)</f>
        <v>3.5</v>
      </c>
      <c r="AD34" s="476">
        <f>SUM(AD32:AD33)</f>
        <v>105</v>
      </c>
      <c r="AE34" s="477">
        <f>SUM(AE32:AE33)</f>
        <v>72</v>
      </c>
      <c r="AF34" s="478">
        <f>SUM(AF32:AF33)</f>
        <v>18</v>
      </c>
      <c r="AG34" s="478"/>
      <c r="AH34" s="478">
        <f>SUM(AH32:AH33)</f>
        <v>54</v>
      </c>
      <c r="AI34" s="442"/>
      <c r="AJ34" s="442"/>
      <c r="AK34" s="442"/>
      <c r="AL34" s="479">
        <f>SUM(AL32:AL33)</f>
        <v>0</v>
      </c>
      <c r="AM34" s="480">
        <f>SUM(AM32:AM33)</f>
        <v>33</v>
      </c>
      <c r="AN34" s="441">
        <f>COUNTIF(AN32:AN33,"1")+COUNTIF(AN32:AN33,"2")+COUNTIF(AN32:AN33,"3")</f>
        <v>0</v>
      </c>
      <c r="AO34" s="492">
        <f>COUNTIF(AO32:AO33,"1")+COUNTIF(AO32:AO33,"2")+COUNTIF(AO32:AO33,"3")</f>
        <v>2</v>
      </c>
      <c r="AP34" s="442">
        <f>COUNTIF(AP32:AP33,"1")+COUNTIF(AP32:AP33,"2")+COUNTIF(AP32:AP33,"3")</f>
        <v>0</v>
      </c>
      <c r="AQ34" s="442"/>
      <c r="AR34" s="442"/>
      <c r="AS34" s="442"/>
      <c r="AT34" s="442"/>
      <c r="AU34" s="443"/>
      <c r="AV34" s="493">
        <f>SUM(AV32:AV33)</f>
        <v>4</v>
      </c>
      <c r="AW34" s="492">
        <f>SUM(AW32:AW33)</f>
        <v>1</v>
      </c>
      <c r="AX34" s="492">
        <f>SUM(AX32:AX33)</f>
        <v>3</v>
      </c>
      <c r="AY34" s="443"/>
      <c r="AZ34" s="441"/>
      <c r="BA34" s="442"/>
      <c r="BB34" s="442"/>
      <c r="BC34" s="443"/>
    </row>
    <row r="35" spans="1:55" s="21" customFormat="1" ht="49.8" customHeight="1" thickBot="1" x14ac:dyDescent="0.3">
      <c r="A35" s="757" t="s">
        <v>125</v>
      </c>
      <c r="B35" s="758"/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58"/>
      <c r="W35" s="758"/>
      <c r="X35" s="758"/>
      <c r="Y35" s="758"/>
      <c r="Z35" s="758"/>
      <c r="AA35" s="758"/>
      <c r="AB35" s="758"/>
      <c r="AC35" s="305">
        <f t="shared" ref="AC35:AY35" si="20">AC24+AC29+AC34</f>
        <v>49</v>
      </c>
      <c r="AD35" s="449">
        <f t="shared" si="20"/>
        <v>1470</v>
      </c>
      <c r="AE35" s="280">
        <f t="shared" si="20"/>
        <v>216</v>
      </c>
      <c r="AF35" s="274">
        <f t="shared" si="20"/>
        <v>90</v>
      </c>
      <c r="AG35" s="555">
        <f t="shared" si="20"/>
        <v>16</v>
      </c>
      <c r="AH35" s="274">
        <f>AH24+AH29+AH34</f>
        <v>126</v>
      </c>
      <c r="AI35" s="555">
        <f t="shared" si="20"/>
        <v>16</v>
      </c>
      <c r="AJ35" s="414">
        <f t="shared" si="20"/>
        <v>0</v>
      </c>
      <c r="AK35" s="414">
        <f t="shared" si="20"/>
        <v>0</v>
      </c>
      <c r="AL35" s="274">
        <f>AL24+AL29+AL34</f>
        <v>112</v>
      </c>
      <c r="AM35" s="462">
        <f t="shared" si="20"/>
        <v>1254</v>
      </c>
      <c r="AN35" s="272">
        <f t="shared" si="20"/>
        <v>1</v>
      </c>
      <c r="AO35" s="274">
        <f t="shared" si="20"/>
        <v>5</v>
      </c>
      <c r="AP35" s="274">
        <f t="shared" si="20"/>
        <v>2</v>
      </c>
      <c r="AQ35" s="414">
        <f t="shared" si="20"/>
        <v>0</v>
      </c>
      <c r="AR35" s="414">
        <f t="shared" si="20"/>
        <v>0</v>
      </c>
      <c r="AS35" s="414">
        <f t="shared" si="20"/>
        <v>0</v>
      </c>
      <c r="AT35" s="414">
        <f t="shared" si="20"/>
        <v>0</v>
      </c>
      <c r="AU35" s="509">
        <f t="shared" si="20"/>
        <v>0</v>
      </c>
      <c r="AV35" s="272">
        <f t="shared" si="20"/>
        <v>12</v>
      </c>
      <c r="AW35" s="274">
        <f t="shared" si="20"/>
        <v>5</v>
      </c>
      <c r="AX35" s="274">
        <f t="shared" si="20"/>
        <v>7</v>
      </c>
      <c r="AY35" s="508">
        <f t="shared" si="20"/>
        <v>0</v>
      </c>
      <c r="AZ35" s="463">
        <f>AZ29</f>
        <v>0</v>
      </c>
      <c r="BA35" s="311">
        <f>BA29</f>
        <v>0</v>
      </c>
      <c r="BB35" s="311">
        <f>BB29</f>
        <v>0</v>
      </c>
      <c r="BC35" s="406"/>
    </row>
    <row r="36" spans="1:55" s="531" customFormat="1" ht="49.8" customHeight="1" thickBot="1" x14ac:dyDescent="0.6">
      <c r="A36" s="931" t="s">
        <v>177</v>
      </c>
      <c r="B36" s="932"/>
      <c r="C36" s="932"/>
      <c r="D36" s="932"/>
      <c r="E36" s="932"/>
      <c r="F36" s="932"/>
      <c r="G36" s="932"/>
      <c r="H36" s="932"/>
      <c r="I36" s="932"/>
      <c r="J36" s="932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2"/>
      <c r="V36" s="932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2"/>
      <c r="AK36" s="932"/>
      <c r="AL36" s="932"/>
      <c r="AM36" s="932"/>
      <c r="AN36" s="933"/>
      <c r="AO36" s="933"/>
      <c r="AP36" s="933"/>
      <c r="AQ36" s="933"/>
      <c r="AR36" s="933"/>
      <c r="AS36" s="933"/>
      <c r="AT36" s="933"/>
      <c r="AU36" s="933"/>
      <c r="AV36" s="933"/>
      <c r="AW36" s="933"/>
      <c r="AX36" s="933"/>
      <c r="AY36" s="933"/>
      <c r="AZ36" s="932"/>
      <c r="BA36" s="932"/>
      <c r="BB36" s="932"/>
      <c r="BC36" s="934"/>
    </row>
    <row r="37" spans="1:55" s="531" customFormat="1" ht="49.8" customHeight="1" thickBot="1" x14ac:dyDescent="0.6">
      <c r="A37" s="931" t="s">
        <v>178</v>
      </c>
      <c r="B37" s="932"/>
      <c r="C37" s="932"/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2"/>
      <c r="O37" s="932"/>
      <c r="P37" s="932"/>
      <c r="Q37" s="932"/>
      <c r="R37" s="932"/>
      <c r="S37" s="932"/>
      <c r="T37" s="932"/>
      <c r="U37" s="932"/>
      <c r="V37" s="932"/>
      <c r="W37" s="932"/>
      <c r="X37" s="932"/>
      <c r="Y37" s="932"/>
      <c r="Z37" s="932"/>
      <c r="AA37" s="932"/>
      <c r="AB37" s="932"/>
      <c r="AC37" s="932"/>
      <c r="AD37" s="932"/>
      <c r="AE37" s="932"/>
      <c r="AF37" s="932"/>
      <c r="AG37" s="932"/>
      <c r="AH37" s="932"/>
      <c r="AI37" s="932"/>
      <c r="AJ37" s="932"/>
      <c r="AK37" s="932"/>
      <c r="AL37" s="932"/>
      <c r="AM37" s="932"/>
      <c r="AN37" s="932"/>
      <c r="AO37" s="932"/>
      <c r="AP37" s="932"/>
      <c r="AQ37" s="932"/>
      <c r="AR37" s="932"/>
      <c r="AS37" s="932"/>
      <c r="AT37" s="932"/>
      <c r="AU37" s="932"/>
      <c r="AV37" s="932"/>
      <c r="AW37" s="932"/>
      <c r="AX37" s="932"/>
      <c r="AY37" s="932"/>
      <c r="AZ37" s="932"/>
      <c r="BA37" s="932"/>
      <c r="BB37" s="932"/>
      <c r="BC37" s="934"/>
    </row>
    <row r="38" spans="1:55" s="19" customFormat="1" ht="89.55" customHeight="1" thickBot="1" x14ac:dyDescent="0.3">
      <c r="A38" s="514">
        <v>8</v>
      </c>
      <c r="B38" s="199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201"/>
      <c r="R38" s="574" t="s">
        <v>168</v>
      </c>
      <c r="S38" s="659"/>
      <c r="T38" s="877"/>
      <c r="U38" s="661" t="s">
        <v>153</v>
      </c>
      <c r="V38" s="662"/>
      <c r="W38" s="662"/>
      <c r="X38" s="662"/>
      <c r="Y38" s="662"/>
      <c r="Z38" s="662"/>
      <c r="AA38" s="662"/>
      <c r="AB38" s="954"/>
      <c r="AC38" s="139">
        <v>5</v>
      </c>
      <c r="AD38" s="132">
        <f t="shared" ref="AD38" si="21">AC38*30</f>
        <v>150</v>
      </c>
      <c r="AE38" s="139">
        <f>AF38+AJ38</f>
        <v>72</v>
      </c>
      <c r="AF38" s="130">
        <v>36</v>
      </c>
      <c r="AG38" s="130">
        <v>8</v>
      </c>
      <c r="AH38" s="130"/>
      <c r="AI38" s="130"/>
      <c r="AJ38" s="130">
        <v>36</v>
      </c>
      <c r="AK38" s="130">
        <v>8</v>
      </c>
      <c r="AL38" s="132">
        <v>56</v>
      </c>
      <c r="AM38" s="495">
        <f t="shared" ref="AM38" si="22">AD38-AE38</f>
        <v>78</v>
      </c>
      <c r="AN38" s="207">
        <v>3</v>
      </c>
      <c r="AO38" s="134"/>
      <c r="AP38" s="134">
        <v>3</v>
      </c>
      <c r="AQ38" s="134"/>
      <c r="AR38" s="134"/>
      <c r="AS38" s="134"/>
      <c r="AT38" s="134"/>
      <c r="AU38" s="439"/>
      <c r="AV38" s="207">
        <f>SUM(AW38:AY38)</f>
        <v>4</v>
      </c>
      <c r="AW38" s="134">
        <v>2</v>
      </c>
      <c r="AX38" s="134"/>
      <c r="AY38" s="439">
        <v>2</v>
      </c>
      <c r="AZ38" s="207"/>
      <c r="BA38" s="193"/>
      <c r="BB38" s="193"/>
      <c r="BC38" s="208"/>
    </row>
    <row r="39" spans="1:55" s="19" customFormat="1" ht="89.55" customHeight="1" thickBot="1" x14ac:dyDescent="0.3">
      <c r="A39" s="247">
        <v>9</v>
      </c>
      <c r="B39" s="199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201"/>
      <c r="R39" s="563" t="s">
        <v>169</v>
      </c>
      <c r="S39" s="564"/>
      <c r="T39" s="858"/>
      <c r="U39" s="636" t="s">
        <v>153</v>
      </c>
      <c r="V39" s="664"/>
      <c r="W39" s="664"/>
      <c r="X39" s="664"/>
      <c r="Y39" s="664"/>
      <c r="Z39" s="664"/>
      <c r="AA39" s="664"/>
      <c r="AB39" s="956"/>
      <c r="AC39" s="142">
        <v>1</v>
      </c>
      <c r="AD39" s="143">
        <f t="shared" ref="AD39:AD40" si="23">AC39*30</f>
        <v>30</v>
      </c>
      <c r="AE39" s="447">
        <f t="shared" ref="AE39" si="24">SUM(AF39:AK39)</f>
        <v>0</v>
      </c>
      <c r="AF39" s="118"/>
      <c r="AG39" s="118"/>
      <c r="AH39" s="118"/>
      <c r="AI39" s="118"/>
      <c r="AJ39" s="118"/>
      <c r="AK39" s="118"/>
      <c r="AL39" s="143"/>
      <c r="AM39" s="500">
        <f t="shared" ref="AM39:AM40" si="25">AD39-AE39</f>
        <v>30</v>
      </c>
      <c r="AN39" s="209"/>
      <c r="AO39" s="120">
        <v>3</v>
      </c>
      <c r="AP39" s="120"/>
      <c r="AQ39" s="120"/>
      <c r="AR39" s="120">
        <v>3</v>
      </c>
      <c r="AS39" s="120"/>
      <c r="AT39" s="120"/>
      <c r="AU39" s="440"/>
      <c r="AV39" s="502">
        <f>SUM(AW39:AY39)</f>
        <v>0</v>
      </c>
      <c r="AW39" s="120"/>
      <c r="AX39" s="120"/>
      <c r="AY39" s="440"/>
      <c r="AZ39" s="209"/>
      <c r="BA39" s="123"/>
      <c r="BB39" s="123"/>
      <c r="BC39" s="121"/>
    </row>
    <row r="40" spans="1:55" s="19" customFormat="1" ht="89.55" customHeight="1" thickBot="1" x14ac:dyDescent="0.3">
      <c r="A40" s="248">
        <v>10</v>
      </c>
      <c r="B40" s="199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201"/>
      <c r="R40" s="935" t="s">
        <v>170</v>
      </c>
      <c r="S40" s="936"/>
      <c r="T40" s="952"/>
      <c r="U40" s="859" t="s">
        <v>153</v>
      </c>
      <c r="V40" s="860"/>
      <c r="W40" s="860"/>
      <c r="X40" s="860"/>
      <c r="Y40" s="860"/>
      <c r="Z40" s="860"/>
      <c r="AA40" s="860"/>
      <c r="AB40" s="955"/>
      <c r="AC40" s="144">
        <v>5</v>
      </c>
      <c r="AD40" s="148">
        <f t="shared" si="23"/>
        <v>150</v>
      </c>
      <c r="AE40" s="144">
        <f>AF40+AJ40</f>
        <v>72</v>
      </c>
      <c r="AF40" s="145">
        <v>36</v>
      </c>
      <c r="AG40" s="145">
        <v>8</v>
      </c>
      <c r="AH40" s="147"/>
      <c r="AI40" s="145"/>
      <c r="AJ40" s="145">
        <v>36</v>
      </c>
      <c r="AK40" s="145">
        <v>8</v>
      </c>
      <c r="AL40" s="148">
        <v>56</v>
      </c>
      <c r="AM40" s="505">
        <f t="shared" si="25"/>
        <v>78</v>
      </c>
      <c r="AN40" s="210">
        <v>3</v>
      </c>
      <c r="AO40" s="197"/>
      <c r="AP40" s="197">
        <v>3</v>
      </c>
      <c r="AQ40" s="197"/>
      <c r="AR40" s="197"/>
      <c r="AS40" s="197"/>
      <c r="AT40" s="197"/>
      <c r="AU40" s="484"/>
      <c r="AV40" s="210">
        <f>SUM(AW40:AY40)</f>
        <v>4</v>
      </c>
      <c r="AW40" s="197">
        <v>2</v>
      </c>
      <c r="AX40" s="197"/>
      <c r="AY40" s="484">
        <v>2</v>
      </c>
      <c r="AZ40" s="210"/>
      <c r="BA40" s="198"/>
      <c r="BB40" s="198"/>
      <c r="BC40" s="211"/>
    </row>
    <row r="41" spans="1:55" s="21" customFormat="1" ht="49.8" customHeight="1" thickBot="1" x14ac:dyDescent="0.3">
      <c r="A41" s="940" t="s">
        <v>171</v>
      </c>
      <c r="B41" s="761"/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6"/>
      <c r="AC41" s="453">
        <f>SUM(AC38:AC40)</f>
        <v>11</v>
      </c>
      <c r="AD41" s="494">
        <f>SUM(AD38:AD40)</f>
        <v>330</v>
      </c>
      <c r="AE41" s="499">
        <f>SUM(AE38:AE40)</f>
        <v>144</v>
      </c>
      <c r="AF41" s="497">
        <f>SUM(AF38:AF40)</f>
        <v>72</v>
      </c>
      <c r="AG41" s="497">
        <f>SUM(AG38:AG40)</f>
        <v>16</v>
      </c>
      <c r="AH41" s="498">
        <f>SUM(AH39:AH40)</f>
        <v>0</v>
      </c>
      <c r="AI41" s="498"/>
      <c r="AJ41" s="497">
        <f>SUM(AJ38:AJ40)</f>
        <v>72</v>
      </c>
      <c r="AK41" s="497">
        <f>SUM(AK38:AK40)</f>
        <v>16</v>
      </c>
      <c r="AL41" s="552">
        <f>SUM(AL38:AL40)</f>
        <v>112</v>
      </c>
      <c r="AM41" s="452">
        <f>SUM(AM38:AM40)</f>
        <v>186</v>
      </c>
      <c r="AN41" s="496">
        <f>COUNTIF(AN38:AN40,"1")+COUNTIF(AN38:AN40,"2")+COUNTIF(AN38:AN40,"3")</f>
        <v>2</v>
      </c>
      <c r="AO41" s="497">
        <f t="shared" ref="AO41:AU41" si="26">COUNTIF(AO38:AO40,"1")+COUNTIF(AO38:AO40,"2")+COUNTIF(AO38:AO40,"3")</f>
        <v>1</v>
      </c>
      <c r="AP41" s="497">
        <f t="shared" si="26"/>
        <v>2</v>
      </c>
      <c r="AQ41" s="498">
        <f t="shared" si="26"/>
        <v>0</v>
      </c>
      <c r="AR41" s="497">
        <f t="shared" si="26"/>
        <v>1</v>
      </c>
      <c r="AS41" s="498">
        <f t="shared" si="26"/>
        <v>0</v>
      </c>
      <c r="AT41" s="498">
        <f t="shared" si="26"/>
        <v>0</v>
      </c>
      <c r="AU41" s="510">
        <f t="shared" si="26"/>
        <v>0</v>
      </c>
      <c r="AV41" s="496">
        <f>SUM(AV38:AV40)</f>
        <v>8</v>
      </c>
      <c r="AW41" s="497">
        <f>SUM(AW38:AW40)</f>
        <v>4</v>
      </c>
      <c r="AX41" s="498">
        <f t="shared" ref="AX41:AY41" si="27">SUM(AX38:AX40)</f>
        <v>0</v>
      </c>
      <c r="AY41" s="501">
        <f t="shared" si="27"/>
        <v>4</v>
      </c>
      <c r="AZ41" s="503"/>
      <c r="BA41" s="498"/>
      <c r="BB41" s="498"/>
      <c r="BC41" s="504"/>
    </row>
    <row r="42" spans="1:55" s="21" customFormat="1" ht="50.1" customHeight="1" thickBot="1" x14ac:dyDescent="0.3">
      <c r="A42" s="757" t="s">
        <v>179</v>
      </c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458">
        <f>AC41</f>
        <v>11</v>
      </c>
      <c r="AD42" s="459">
        <f>AD41</f>
        <v>330</v>
      </c>
      <c r="AE42" s="450">
        <f t="shared" ref="AE42:AY42" si="28">AE41</f>
        <v>144</v>
      </c>
      <c r="AF42" s="461">
        <f t="shared" si="28"/>
        <v>72</v>
      </c>
      <c r="AG42" s="461">
        <f t="shared" si="28"/>
        <v>16</v>
      </c>
      <c r="AH42" s="451">
        <f t="shared" si="28"/>
        <v>0</v>
      </c>
      <c r="AI42" s="451">
        <f t="shared" si="28"/>
        <v>0</v>
      </c>
      <c r="AJ42" s="461">
        <f t="shared" si="28"/>
        <v>72</v>
      </c>
      <c r="AK42" s="461">
        <f t="shared" si="28"/>
        <v>16</v>
      </c>
      <c r="AL42" s="553">
        <f t="shared" si="28"/>
        <v>112</v>
      </c>
      <c r="AM42" s="454">
        <f t="shared" si="28"/>
        <v>186</v>
      </c>
      <c r="AN42" s="458">
        <f>AN41</f>
        <v>2</v>
      </c>
      <c r="AO42" s="558">
        <f t="shared" si="28"/>
        <v>1</v>
      </c>
      <c r="AP42" s="461">
        <f t="shared" si="28"/>
        <v>2</v>
      </c>
      <c r="AQ42" s="451">
        <f t="shared" si="28"/>
        <v>0</v>
      </c>
      <c r="AR42" s="461">
        <f t="shared" si="28"/>
        <v>1</v>
      </c>
      <c r="AS42" s="451">
        <f t="shared" si="28"/>
        <v>0</v>
      </c>
      <c r="AT42" s="451">
        <f t="shared" si="28"/>
        <v>0</v>
      </c>
      <c r="AU42" s="511">
        <f t="shared" si="28"/>
        <v>0</v>
      </c>
      <c r="AV42" s="458">
        <f t="shared" si="28"/>
        <v>8</v>
      </c>
      <c r="AW42" s="461">
        <f t="shared" si="28"/>
        <v>4</v>
      </c>
      <c r="AX42" s="451">
        <f t="shared" si="28"/>
        <v>0</v>
      </c>
      <c r="AY42" s="459">
        <f t="shared" si="28"/>
        <v>4</v>
      </c>
      <c r="AZ42" s="455"/>
      <c r="BA42" s="456"/>
      <c r="BB42" s="456"/>
      <c r="BC42" s="457"/>
    </row>
    <row r="43" spans="1:55" s="20" customFormat="1" ht="50.1" customHeight="1" thickBot="1" x14ac:dyDescent="0.3">
      <c r="A43" s="867" t="s">
        <v>75</v>
      </c>
      <c r="B43" s="868"/>
      <c r="C43" s="868"/>
      <c r="D43" s="868"/>
      <c r="E43" s="868"/>
      <c r="F43" s="868"/>
      <c r="G43" s="868"/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  <c r="U43" s="868"/>
      <c r="V43" s="868"/>
      <c r="W43" s="868"/>
      <c r="X43" s="868"/>
      <c r="Y43" s="868"/>
      <c r="Z43" s="869"/>
      <c r="AA43" s="869"/>
      <c r="AB43" s="953"/>
      <c r="AC43" s="468">
        <f>AC42+AC35</f>
        <v>60</v>
      </c>
      <c r="AD43" s="460">
        <f t="shared" ref="AD43:AL43" si="29">AD42+AD35</f>
        <v>1800</v>
      </c>
      <c r="AE43" s="272">
        <f t="shared" si="29"/>
        <v>360</v>
      </c>
      <c r="AF43" s="274">
        <f t="shared" si="29"/>
        <v>162</v>
      </c>
      <c r="AG43" s="274">
        <f t="shared" si="29"/>
        <v>32</v>
      </c>
      <c r="AH43" s="274">
        <f t="shared" si="29"/>
        <v>126</v>
      </c>
      <c r="AI43" s="555">
        <f t="shared" si="29"/>
        <v>16</v>
      </c>
      <c r="AJ43" s="274">
        <f t="shared" si="29"/>
        <v>72</v>
      </c>
      <c r="AK43" s="274">
        <f t="shared" si="29"/>
        <v>16</v>
      </c>
      <c r="AL43" s="331">
        <f t="shared" si="29"/>
        <v>224</v>
      </c>
      <c r="AM43" s="554">
        <f t="shared" ref="AM43" si="30">AM42+AM35</f>
        <v>1440</v>
      </c>
      <c r="AN43" s="272">
        <f t="shared" ref="AN43" si="31">AN42+AN35</f>
        <v>3</v>
      </c>
      <c r="AO43" s="274">
        <f t="shared" ref="AO43" si="32">AO42+AO35</f>
        <v>6</v>
      </c>
      <c r="AP43" s="274">
        <f t="shared" ref="AP43" si="33">AP42+AP35</f>
        <v>4</v>
      </c>
      <c r="AQ43" s="414">
        <f t="shared" ref="AQ43" si="34">AQ42+AQ35</f>
        <v>0</v>
      </c>
      <c r="AR43" s="274">
        <f t="shared" ref="AR43" si="35">AR42+AR35</f>
        <v>1</v>
      </c>
      <c r="AS43" s="414">
        <f t="shared" ref="AS43" si="36">AS42+AS35</f>
        <v>0</v>
      </c>
      <c r="AT43" s="414">
        <f t="shared" ref="AT43" si="37">AT42+AT35</f>
        <v>0</v>
      </c>
      <c r="AU43" s="509">
        <f t="shared" ref="AU43" si="38">AU42+AU35</f>
        <v>0</v>
      </c>
      <c r="AV43" s="272">
        <f>AV42+AV35</f>
        <v>20</v>
      </c>
      <c r="AW43" s="274">
        <f t="shared" ref="AW43" si="39">AW42+AW35</f>
        <v>9</v>
      </c>
      <c r="AX43" s="274">
        <f t="shared" ref="AX43" si="40">AX42+AX35</f>
        <v>7</v>
      </c>
      <c r="AY43" s="271">
        <f t="shared" ref="AY43" si="41">AY42+AY35</f>
        <v>4</v>
      </c>
      <c r="AZ43" s="340">
        <f>AZ35</f>
        <v>0</v>
      </c>
      <c r="BA43" s="334">
        <f>BA35</f>
        <v>0</v>
      </c>
      <c r="BB43" s="334">
        <f>BB35</f>
        <v>0</v>
      </c>
      <c r="BC43" s="333">
        <f>BC35</f>
        <v>0</v>
      </c>
    </row>
    <row r="44" spans="1:55" s="20" customFormat="1" ht="40.049999999999997" customHeight="1" x14ac:dyDescent="0.25">
      <c r="A44" s="62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624"/>
      <c r="T44" s="624"/>
      <c r="U44" s="80"/>
      <c r="V44" s="80"/>
      <c r="W44" s="79"/>
      <c r="X44" s="79"/>
      <c r="Y44" s="79"/>
      <c r="Z44" s="625" t="s">
        <v>28</v>
      </c>
      <c r="AA44" s="626"/>
      <c r="AB44" s="627"/>
      <c r="AC44" s="950" t="s">
        <v>29</v>
      </c>
      <c r="AD44" s="951"/>
      <c r="AE44" s="951"/>
      <c r="AF44" s="951"/>
      <c r="AG44" s="951"/>
      <c r="AH44" s="951"/>
      <c r="AI44" s="951"/>
      <c r="AJ44" s="951"/>
      <c r="AK44" s="951"/>
      <c r="AL44" s="951"/>
      <c r="AM44" s="612"/>
      <c r="AN44" s="464">
        <f>AN43</f>
        <v>3</v>
      </c>
      <c r="AO44" s="160"/>
      <c r="AP44" s="160"/>
      <c r="AQ44" s="160"/>
      <c r="AR44" s="160"/>
      <c r="AS44" s="160"/>
      <c r="AT44" s="160"/>
      <c r="AU44" s="161"/>
      <c r="AV44" s="467">
        <f>COUNTIF(AN22:AN23,"3")+COUNTIF(AN27:AN28,"3")+COUNTIF(AN32:AN33,"3")+COUNTIF(AN38:AN40,"3")</f>
        <v>3</v>
      </c>
      <c r="AW44" s="160"/>
      <c r="AX44" s="160"/>
      <c r="AY44" s="161"/>
      <c r="AZ44" s="392">
        <f>COUNTIF(AN27:AN28,"2")</f>
        <v>0</v>
      </c>
      <c r="BA44" s="393"/>
      <c r="BB44" s="393"/>
      <c r="BC44" s="394"/>
    </row>
    <row r="45" spans="1:55" s="20" customFormat="1" ht="40.049999999999997" customHeight="1" x14ac:dyDescent="0.25">
      <c r="A45" s="62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613"/>
      <c r="T45" s="613"/>
      <c r="U45" s="80"/>
      <c r="V45" s="80"/>
      <c r="W45" s="79"/>
      <c r="X45" s="79"/>
      <c r="Y45" s="79"/>
      <c r="Z45" s="628"/>
      <c r="AA45" s="629"/>
      <c r="AB45" s="602"/>
      <c r="AC45" s="599" t="s">
        <v>30</v>
      </c>
      <c r="AD45" s="600"/>
      <c r="AE45" s="600"/>
      <c r="AF45" s="600"/>
      <c r="AG45" s="600"/>
      <c r="AH45" s="600"/>
      <c r="AI45" s="600"/>
      <c r="AJ45" s="600"/>
      <c r="AK45" s="600"/>
      <c r="AL45" s="601"/>
      <c r="AM45" s="602"/>
      <c r="AN45" s="152"/>
      <c r="AO45" s="156">
        <f>AO43</f>
        <v>6</v>
      </c>
      <c r="AP45" s="104"/>
      <c r="AQ45" s="104"/>
      <c r="AR45" s="104"/>
      <c r="AS45" s="104"/>
      <c r="AT45" s="104"/>
      <c r="AU45" s="105"/>
      <c r="AV45" s="391"/>
      <c r="AW45" s="104">
        <f>COUNTIF(AO22:AO23,"3")+COUNTIF(AO26:AO28,"3")+COUNTIF(AO32:AO33,"3")+COUNTIF(AO38:AO40,"3")</f>
        <v>5</v>
      </c>
      <c r="AX45" s="104"/>
      <c r="AY45" s="105"/>
      <c r="AZ45" s="395"/>
      <c r="BA45" s="466">
        <f>COUNTIF(AO22:AO23,"4")+COUNTIF(AO26:AO28,"4")+COUNTIF(AO32:AO33,"4")+COUNTIF(AO38:AO40,"4")</f>
        <v>1</v>
      </c>
      <c r="BB45" s="396"/>
      <c r="BC45" s="397"/>
    </row>
    <row r="46" spans="1:55" s="20" customFormat="1" ht="40.049999999999997" customHeight="1" x14ac:dyDescent="0.25">
      <c r="A46" s="62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613"/>
      <c r="T46" s="613"/>
      <c r="U46" s="80"/>
      <c r="V46" s="80"/>
      <c r="W46" s="79"/>
      <c r="X46" s="79"/>
      <c r="Y46" s="79"/>
      <c r="Z46" s="628"/>
      <c r="AA46" s="629"/>
      <c r="AB46" s="602"/>
      <c r="AC46" s="599" t="s">
        <v>31</v>
      </c>
      <c r="AD46" s="600"/>
      <c r="AE46" s="600"/>
      <c r="AF46" s="600"/>
      <c r="AG46" s="600"/>
      <c r="AH46" s="600"/>
      <c r="AI46" s="600"/>
      <c r="AJ46" s="600"/>
      <c r="AK46" s="600"/>
      <c r="AL46" s="601"/>
      <c r="AM46" s="602"/>
      <c r="AN46" s="152"/>
      <c r="AO46" s="104"/>
      <c r="AP46" s="465">
        <f>AP43</f>
        <v>4</v>
      </c>
      <c r="AQ46" s="162"/>
      <c r="AR46" s="162"/>
      <c r="AS46" s="162"/>
      <c r="AT46" s="162"/>
      <c r="AU46" s="387"/>
      <c r="AV46" s="391"/>
      <c r="AW46" s="104"/>
      <c r="AX46" s="466">
        <f>COUNTIF(AP22:AP23,"3")+COUNTIF(AP27:AP28,"3")+COUNTIF(AP32:AP33,"3")+COUNTIF(AP38:AP40,"3")</f>
        <v>4</v>
      </c>
      <c r="AY46" s="105"/>
      <c r="AZ46" s="395"/>
      <c r="BA46" s="396"/>
      <c r="BB46" s="398">
        <f>COUNTIF(AP27:AP28,"2")</f>
        <v>0</v>
      </c>
      <c r="BC46" s="397"/>
    </row>
    <row r="47" spans="1:55" s="20" customFormat="1" ht="40.049999999999997" customHeight="1" x14ac:dyDescent="0.25">
      <c r="A47" s="62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 t="s">
        <v>32</v>
      </c>
      <c r="S47" s="614"/>
      <c r="T47" s="614"/>
      <c r="U47" s="80"/>
      <c r="V47" s="80"/>
      <c r="W47" s="79"/>
      <c r="X47" s="79"/>
      <c r="Y47" s="79"/>
      <c r="Z47" s="628"/>
      <c r="AA47" s="629"/>
      <c r="AB47" s="602"/>
      <c r="AC47" s="599" t="s">
        <v>33</v>
      </c>
      <c r="AD47" s="600"/>
      <c r="AE47" s="600"/>
      <c r="AF47" s="600"/>
      <c r="AG47" s="600"/>
      <c r="AH47" s="600"/>
      <c r="AI47" s="600"/>
      <c r="AJ47" s="600"/>
      <c r="AK47" s="600"/>
      <c r="AL47" s="601"/>
      <c r="AM47" s="602"/>
      <c r="AN47" s="152"/>
      <c r="AO47" s="104"/>
      <c r="AP47" s="162"/>
      <c r="AQ47" s="466"/>
      <c r="AR47" s="162"/>
      <c r="AS47" s="162"/>
      <c r="AT47" s="162"/>
      <c r="AU47" s="387"/>
      <c r="AV47" s="391"/>
      <c r="AW47" s="104"/>
      <c r="AX47" s="104"/>
      <c r="AY47" s="105"/>
      <c r="AZ47" s="395"/>
      <c r="BA47" s="396"/>
      <c r="BB47" s="396"/>
      <c r="BC47" s="397"/>
    </row>
    <row r="48" spans="1:55" s="20" customFormat="1" ht="40.049999999999997" customHeight="1" x14ac:dyDescent="0.5">
      <c r="A48" s="62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632" t="s">
        <v>40</v>
      </c>
      <c r="S48" s="603"/>
      <c r="T48" s="113"/>
      <c r="U48" s="80"/>
      <c r="V48" s="80"/>
      <c r="W48" s="81"/>
      <c r="X48" s="81"/>
      <c r="Y48" s="81"/>
      <c r="Z48" s="628"/>
      <c r="AA48" s="629"/>
      <c r="AB48" s="602"/>
      <c r="AC48" s="599" t="s">
        <v>34</v>
      </c>
      <c r="AD48" s="600"/>
      <c r="AE48" s="600"/>
      <c r="AF48" s="600"/>
      <c r="AG48" s="600"/>
      <c r="AH48" s="600"/>
      <c r="AI48" s="600"/>
      <c r="AJ48" s="600"/>
      <c r="AK48" s="600"/>
      <c r="AL48" s="601"/>
      <c r="AM48" s="602"/>
      <c r="AN48" s="152"/>
      <c r="AO48" s="104"/>
      <c r="AP48" s="162"/>
      <c r="AQ48" s="162"/>
      <c r="AR48" s="465">
        <f>AR43</f>
        <v>1</v>
      </c>
      <c r="AS48" s="162"/>
      <c r="AT48" s="162"/>
      <c r="AU48" s="387"/>
      <c r="AV48" s="391">
        <f>COUNTIF(AR27:AR28,"1")</f>
        <v>0</v>
      </c>
      <c r="AW48" s="104"/>
      <c r="AX48" s="104"/>
      <c r="AY48" s="105">
        <f>COUNTIF(AR22:AR23,"3")+COUNTIF(AR27:AR28,"3")+COUNTIF(AR32:AR33,"3")+COUNTIF(AR38:AR40,"3")</f>
        <v>1</v>
      </c>
      <c r="AZ48" s="399">
        <f>COUNTIF(AR27:AR28,"2")</f>
        <v>0</v>
      </c>
      <c r="BA48" s="396"/>
      <c r="BB48" s="396"/>
      <c r="BC48" s="397"/>
    </row>
    <row r="49" spans="1:55" s="20" customFormat="1" ht="40.049999999999997" customHeight="1" x14ac:dyDescent="0.25">
      <c r="A49" s="62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595" t="s">
        <v>41</v>
      </c>
      <c r="S49" s="603"/>
      <c r="T49" s="113"/>
      <c r="U49" s="80"/>
      <c r="V49" s="80"/>
      <c r="W49" s="79"/>
      <c r="X49" s="79"/>
      <c r="Y49" s="79"/>
      <c r="Z49" s="628"/>
      <c r="AA49" s="629"/>
      <c r="AB49" s="602"/>
      <c r="AC49" s="599" t="s">
        <v>21</v>
      </c>
      <c r="AD49" s="600"/>
      <c r="AE49" s="600"/>
      <c r="AF49" s="600"/>
      <c r="AG49" s="600"/>
      <c r="AH49" s="600"/>
      <c r="AI49" s="600"/>
      <c r="AJ49" s="600"/>
      <c r="AK49" s="600"/>
      <c r="AL49" s="601"/>
      <c r="AM49" s="602"/>
      <c r="AN49" s="152"/>
      <c r="AO49" s="104"/>
      <c r="AP49" s="162"/>
      <c r="AQ49" s="162"/>
      <c r="AR49" s="162"/>
      <c r="AS49" s="158">
        <f>AS43</f>
        <v>0</v>
      </c>
      <c r="AT49" s="162"/>
      <c r="AU49" s="387"/>
      <c r="AV49" s="152"/>
      <c r="AW49" s="162" t="e">
        <f>COUNTIF(AS27:AS28,"1")+COUNTIF(#REF!,"1")+COUNTIF(#REF!,"1")+COUNTIF(#REF!,"1")/3</f>
        <v>#REF!</v>
      </c>
      <c r="AX49" s="104"/>
      <c r="AY49" s="105"/>
      <c r="AZ49" s="395"/>
      <c r="BA49" s="162" t="e">
        <f>COUNTIF(AW27:AW28,"2")+COUNTIF(#REF!,"2")+COUNTIF(#REF!,"2")+COUNTIF(#REF!,"2")/3</f>
        <v>#REF!</v>
      </c>
      <c r="BB49" s="396"/>
      <c r="BC49" s="397"/>
    </row>
    <row r="50" spans="1:55" s="20" customFormat="1" ht="40.049999999999997" customHeight="1" x14ac:dyDescent="0.25">
      <c r="A50" s="62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595" t="s">
        <v>42</v>
      </c>
      <c r="S50" s="603"/>
      <c r="T50" s="113"/>
      <c r="U50" s="80"/>
      <c r="V50" s="80"/>
      <c r="W50" s="79"/>
      <c r="X50" s="79"/>
      <c r="Y50" s="79"/>
      <c r="Z50" s="628"/>
      <c r="AA50" s="629"/>
      <c r="AB50" s="602"/>
      <c r="AC50" s="599" t="s">
        <v>22</v>
      </c>
      <c r="AD50" s="600"/>
      <c r="AE50" s="600"/>
      <c r="AF50" s="600"/>
      <c r="AG50" s="600"/>
      <c r="AH50" s="600"/>
      <c r="AI50" s="600"/>
      <c r="AJ50" s="600"/>
      <c r="AK50" s="600"/>
      <c r="AL50" s="601"/>
      <c r="AM50" s="602"/>
      <c r="AN50" s="152"/>
      <c r="AO50" s="104"/>
      <c r="AP50" s="162"/>
      <c r="AQ50" s="162"/>
      <c r="AR50" s="162"/>
      <c r="AS50" s="162"/>
      <c r="AT50" s="466"/>
      <c r="AU50" s="387"/>
      <c r="AV50" s="152"/>
      <c r="AW50" s="104"/>
      <c r="AX50" s="104"/>
      <c r="AY50" s="105"/>
      <c r="AZ50" s="395"/>
      <c r="BA50" s="396"/>
      <c r="BB50" s="396"/>
      <c r="BC50" s="397"/>
    </row>
    <row r="51" spans="1:55" s="20" customFormat="1" ht="40.049999999999997" customHeight="1" thickBot="1" x14ac:dyDescent="0.3">
      <c r="A51" s="62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595" t="s">
        <v>43</v>
      </c>
      <c r="S51" s="603"/>
      <c r="T51" s="603"/>
      <c r="U51" s="80"/>
      <c r="V51" s="80"/>
      <c r="W51" s="79"/>
      <c r="X51" s="79"/>
      <c r="Y51" s="79"/>
      <c r="Z51" s="630"/>
      <c r="AA51" s="631"/>
      <c r="AB51" s="607"/>
      <c r="AC51" s="604" t="s">
        <v>35</v>
      </c>
      <c r="AD51" s="605"/>
      <c r="AE51" s="605"/>
      <c r="AF51" s="605"/>
      <c r="AG51" s="605"/>
      <c r="AH51" s="605"/>
      <c r="AI51" s="605"/>
      <c r="AJ51" s="605"/>
      <c r="AK51" s="605"/>
      <c r="AL51" s="606"/>
      <c r="AM51" s="607"/>
      <c r="AN51" s="153"/>
      <c r="AO51" s="154"/>
      <c r="AP51" s="388"/>
      <c r="AQ51" s="388"/>
      <c r="AR51" s="388"/>
      <c r="AS51" s="388"/>
      <c r="AT51" s="388"/>
      <c r="AU51" s="389">
        <f>AU43</f>
        <v>0</v>
      </c>
      <c r="AV51" s="153"/>
      <c r="AW51" s="154"/>
      <c r="AX51" s="154"/>
      <c r="AY51" s="400">
        <f>COUNTIF(AU27:AU28,"1")</f>
        <v>0</v>
      </c>
      <c r="AZ51" s="270"/>
      <c r="BA51" s="265"/>
      <c r="BB51" s="265"/>
      <c r="BC51" s="318" t="e">
        <f>COUNTIF(AU27:AU28,"2")+COUNTIF(#REF!,"2")+COUNTIF(#REF!,"2")+COUNTIF(#REF!,"2")/3</f>
        <v>#REF!</v>
      </c>
    </row>
    <row r="52" spans="1:55" s="20" customFormat="1" ht="13.8" x14ac:dyDescent="0.25">
      <c r="A52" s="78"/>
      <c r="U52" s="22"/>
      <c r="V52" s="22"/>
      <c r="W52" s="22"/>
      <c r="X52" s="22"/>
      <c r="Y52" s="22"/>
      <c r="Z52" s="22"/>
      <c r="AA52" s="22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55" s="20" customFormat="1" ht="13.8" x14ac:dyDescent="0.25">
      <c r="A53" s="78"/>
      <c r="U53" s="22"/>
      <c r="V53" s="22"/>
      <c r="W53" s="22"/>
      <c r="X53" s="22"/>
      <c r="Y53" s="22"/>
      <c r="Z53" s="22"/>
      <c r="AA53" s="22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55" s="78" customFormat="1" ht="33.75" customHeight="1" x14ac:dyDescent="0.6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595"/>
      <c r="T54" s="596"/>
      <c r="U54" s="596"/>
      <c r="V54" s="596"/>
      <c r="W54" s="82"/>
      <c r="X54" s="82"/>
      <c r="Y54" s="82"/>
      <c r="Z54" s="83"/>
      <c r="AA54" s="86"/>
      <c r="AB54" s="86"/>
      <c r="AC54" s="593"/>
      <c r="AD54" s="594"/>
      <c r="AE54" s="594"/>
      <c r="AF54" s="594"/>
      <c r="AG54" s="594"/>
      <c r="AH54" s="594"/>
      <c r="AI54" s="594"/>
      <c r="AJ54" s="594"/>
      <c r="AK54" s="594"/>
      <c r="AL54" s="594"/>
      <c r="AM54" s="594"/>
      <c r="AN54" s="594"/>
      <c r="AO54" s="594"/>
      <c r="AP54" s="594"/>
      <c r="AQ54" s="594"/>
      <c r="AR54" s="594"/>
      <c r="AS54" s="594"/>
      <c r="AT54" s="594"/>
      <c r="AU54" s="594"/>
      <c r="AV54" s="594"/>
      <c r="AW54" s="594"/>
      <c r="AX54" s="594"/>
      <c r="AY54" s="594"/>
      <c r="AZ54" s="594"/>
      <c r="BA54" s="86"/>
      <c r="BB54" s="86"/>
      <c r="BC54" s="86"/>
    </row>
    <row r="55" spans="1:55" s="78" customFormat="1" ht="33.75" customHeight="1" x14ac:dyDescent="0.6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10"/>
      <c r="T55" s="111"/>
      <c r="U55" s="111"/>
      <c r="V55" s="111"/>
      <c r="W55" s="82"/>
      <c r="X55" s="82"/>
      <c r="Y55" s="82"/>
      <c r="Z55" s="83"/>
      <c r="AA55" s="86"/>
      <c r="AB55" s="86"/>
      <c r="AC55" s="108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86"/>
      <c r="BB55" s="86"/>
      <c r="BC55" s="86"/>
    </row>
    <row r="56" spans="1:55" s="78" customFormat="1" ht="33.75" customHeight="1" x14ac:dyDescent="0.6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10"/>
      <c r="T56" s="111"/>
      <c r="U56" s="111"/>
      <c r="V56" s="111"/>
      <c r="W56" s="82"/>
      <c r="X56" s="82"/>
      <c r="Y56" s="82"/>
      <c r="Z56" s="83"/>
      <c r="AA56" s="86"/>
      <c r="AB56" s="86"/>
      <c r="AC56" s="108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86"/>
      <c r="BB56" s="86"/>
      <c r="BC56" s="86"/>
    </row>
    <row r="57" spans="1:55" s="78" customFormat="1" ht="33.75" customHeight="1" thickBot="1" x14ac:dyDescent="0.65">
      <c r="A57" s="821" t="s">
        <v>126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821"/>
      <c r="T57" s="821"/>
      <c r="U57" s="821"/>
      <c r="V57" s="821"/>
      <c r="W57" s="821"/>
      <c r="X57" s="821"/>
      <c r="Y57" s="349"/>
      <c r="Z57" s="809" t="s">
        <v>127</v>
      </c>
      <c r="AA57" s="809"/>
      <c r="AB57" s="809"/>
      <c r="AC57" s="809"/>
      <c r="AD57" s="809"/>
      <c r="AE57" s="809"/>
      <c r="AF57" s="809"/>
      <c r="AG57" s="809"/>
      <c r="AH57" s="809"/>
      <c r="AI57" s="809"/>
      <c r="AJ57" s="809"/>
      <c r="AK57" s="809"/>
      <c r="AL57" s="809"/>
      <c r="AM57" s="809"/>
      <c r="AN57" s="809"/>
      <c r="AO57" s="809"/>
      <c r="AP57" s="809"/>
      <c r="AQ57" s="809"/>
      <c r="AR57" s="809"/>
      <c r="AS57" s="809"/>
      <c r="AT57" s="809"/>
      <c r="AU57" s="809"/>
      <c r="AV57" s="809"/>
      <c r="AW57" s="809"/>
      <c r="AX57" s="350"/>
      <c r="AY57" s="350"/>
      <c r="AZ57" s="109"/>
      <c r="BA57" s="86"/>
      <c r="BB57" s="86"/>
      <c r="BC57" s="86"/>
    </row>
    <row r="58" spans="1:55" s="78" customFormat="1" ht="74.400000000000006" customHeight="1" thickBot="1" x14ac:dyDescent="0.65">
      <c r="A58" s="516" t="s">
        <v>128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834" t="s">
        <v>129</v>
      </c>
      <c r="S58" s="835"/>
      <c r="T58" s="352" t="s">
        <v>130</v>
      </c>
      <c r="U58" s="836" t="s">
        <v>131</v>
      </c>
      <c r="V58" s="837"/>
      <c r="W58" s="838" t="s">
        <v>132</v>
      </c>
      <c r="X58" s="839"/>
      <c r="Y58" s="355"/>
      <c r="Z58" s="433" t="s">
        <v>128</v>
      </c>
      <c r="AA58" s="840" t="s">
        <v>133</v>
      </c>
      <c r="AB58" s="841"/>
      <c r="AC58" s="841"/>
      <c r="AD58" s="841"/>
      <c r="AE58" s="841"/>
      <c r="AF58" s="841"/>
      <c r="AG58" s="841"/>
      <c r="AH58" s="841"/>
      <c r="AI58" s="841"/>
      <c r="AJ58" s="841"/>
      <c r="AK58" s="841"/>
      <c r="AL58" s="841"/>
      <c r="AM58" s="841"/>
      <c r="AN58" s="841"/>
      <c r="AO58" s="841"/>
      <c r="AP58" s="841"/>
      <c r="AQ58" s="842"/>
      <c r="AR58" s="843" t="s">
        <v>130</v>
      </c>
      <c r="AS58" s="844"/>
      <c r="AT58" s="844"/>
      <c r="AU58" s="844"/>
      <c r="AV58" s="844"/>
      <c r="AW58" s="845"/>
      <c r="AX58" s="350"/>
      <c r="AY58" s="350"/>
      <c r="AZ58" s="109"/>
      <c r="BA58" s="86"/>
      <c r="BB58" s="86"/>
      <c r="BC58" s="86"/>
    </row>
    <row r="59" spans="1:55" s="551" customFormat="1" ht="57.6" customHeight="1" thickBot="1" x14ac:dyDescent="0.65">
      <c r="A59" s="544">
        <v>1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941" t="s">
        <v>182</v>
      </c>
      <c r="S59" s="942"/>
      <c r="T59" s="436" t="s">
        <v>203</v>
      </c>
      <c r="U59" s="943">
        <v>5</v>
      </c>
      <c r="V59" s="944"/>
      <c r="W59" s="945">
        <v>4</v>
      </c>
      <c r="X59" s="946"/>
      <c r="Y59" s="546"/>
      <c r="Z59" s="547">
        <v>1</v>
      </c>
      <c r="AA59" s="947" t="s">
        <v>134</v>
      </c>
      <c r="AB59" s="948"/>
      <c r="AC59" s="948"/>
      <c r="AD59" s="948"/>
      <c r="AE59" s="948"/>
      <c r="AF59" s="948"/>
      <c r="AG59" s="948"/>
      <c r="AH59" s="948"/>
      <c r="AI59" s="948"/>
      <c r="AJ59" s="948"/>
      <c r="AK59" s="948"/>
      <c r="AL59" s="948"/>
      <c r="AM59" s="948"/>
      <c r="AN59" s="948"/>
      <c r="AO59" s="948"/>
      <c r="AP59" s="948"/>
      <c r="AQ59" s="949"/>
      <c r="AR59" s="855" t="s">
        <v>202</v>
      </c>
      <c r="AS59" s="856"/>
      <c r="AT59" s="856"/>
      <c r="AU59" s="856"/>
      <c r="AV59" s="856"/>
      <c r="AW59" s="857"/>
      <c r="AX59" s="548"/>
      <c r="AY59" s="548"/>
      <c r="AZ59" s="549"/>
      <c r="BA59" s="550"/>
      <c r="BB59" s="550"/>
      <c r="BC59" s="550"/>
    </row>
    <row r="60" spans="1:55" s="78" customFormat="1" ht="33.75" customHeight="1" x14ac:dyDescent="0.6">
      <c r="A60" s="517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7"/>
      <c r="S60" s="357"/>
      <c r="T60" s="358"/>
      <c r="U60" s="359"/>
      <c r="V60" s="359"/>
      <c r="W60" s="355"/>
      <c r="X60" s="355"/>
      <c r="Y60" s="346"/>
      <c r="Z60" s="345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60"/>
      <c r="AS60" s="360"/>
      <c r="AT60" s="360"/>
      <c r="AU60" s="360"/>
      <c r="AV60" s="360"/>
      <c r="AW60" s="360"/>
      <c r="AX60" s="350"/>
      <c r="AY60" s="350"/>
      <c r="AZ60" s="109"/>
      <c r="BA60" s="86"/>
      <c r="BB60" s="86"/>
      <c r="BC60" s="86"/>
    </row>
    <row r="61" spans="1:55" s="78" customFormat="1" ht="33.75" customHeight="1" x14ac:dyDescent="0.6">
      <c r="A61" s="518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61"/>
      <c r="T61" s="362"/>
      <c r="U61" s="362"/>
      <c r="V61" s="362"/>
      <c r="W61" s="345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63"/>
      <c r="AP61" s="363"/>
      <c r="AQ61" s="363"/>
      <c r="AR61" s="346"/>
      <c r="AS61" s="364"/>
      <c r="AT61" s="364"/>
      <c r="AU61" s="364"/>
      <c r="AV61" s="364"/>
      <c r="AW61" s="364"/>
      <c r="AX61" s="350"/>
      <c r="AY61" s="350"/>
      <c r="AZ61" s="109"/>
      <c r="BA61" s="86"/>
      <c r="BB61" s="86"/>
      <c r="BC61" s="86"/>
    </row>
    <row r="62" spans="1:55" s="78" customFormat="1" ht="33.75" customHeight="1" x14ac:dyDescent="0.6">
      <c r="A62" s="813" t="s">
        <v>135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109"/>
      <c r="BA62" s="86"/>
      <c r="BB62" s="86"/>
      <c r="BC62" s="86"/>
    </row>
    <row r="63" spans="1:55" s="78" customFormat="1" ht="33.75" customHeight="1" thickBot="1" x14ac:dyDescent="0.65">
      <c r="A63" s="519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66"/>
      <c r="T63" s="367"/>
      <c r="U63" s="368"/>
      <c r="V63" s="369"/>
      <c r="W63" s="369"/>
      <c r="X63" s="369"/>
      <c r="Y63" s="369"/>
      <c r="Z63" s="369"/>
      <c r="AA63" s="369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109"/>
      <c r="BA63" s="86"/>
      <c r="BB63" s="86"/>
      <c r="BC63" s="86"/>
    </row>
    <row r="64" spans="1:55" s="78" customFormat="1" ht="33.75" customHeight="1" x14ac:dyDescent="0.6">
      <c r="A64" s="815" t="s">
        <v>136</v>
      </c>
      <c r="B64" s="816"/>
      <c r="C64" s="816"/>
      <c r="D64" s="816"/>
      <c r="E64" s="816"/>
      <c r="F64" s="816"/>
      <c r="G64" s="816"/>
      <c r="H64" s="816"/>
      <c r="I64" s="816"/>
      <c r="J64" s="816"/>
      <c r="K64" s="816"/>
      <c r="L64" s="816"/>
      <c r="M64" s="816"/>
      <c r="N64" s="816"/>
      <c r="O64" s="816"/>
      <c r="P64" s="816"/>
      <c r="Q64" s="816"/>
      <c r="R64" s="817"/>
      <c r="S64" s="823" t="s">
        <v>137</v>
      </c>
      <c r="T64" s="815" t="s">
        <v>138</v>
      </c>
      <c r="U64" s="816"/>
      <c r="V64" s="817"/>
      <c r="W64" s="826" t="s">
        <v>139</v>
      </c>
      <c r="X64" s="827"/>
      <c r="Y64" s="830" t="s">
        <v>140</v>
      </c>
      <c r="Z64" s="831"/>
      <c r="AA64" s="350"/>
      <c r="AB64" s="350"/>
      <c r="AC64" s="811"/>
      <c r="AD64" s="811"/>
      <c r="AE64" s="811"/>
      <c r="AF64" s="811"/>
      <c r="AG64" s="347"/>
      <c r="AH64" s="347"/>
      <c r="AI64" s="805"/>
      <c r="AJ64" s="805"/>
      <c r="AK64" s="805"/>
      <c r="AL64" s="805"/>
      <c r="AM64" s="805"/>
      <c r="AN64" s="805"/>
      <c r="AO64" s="811"/>
      <c r="AP64" s="811"/>
      <c r="AQ64" s="811"/>
      <c r="AR64" s="811"/>
      <c r="AS64" s="811"/>
      <c r="AT64" s="811"/>
      <c r="AU64" s="812"/>
      <c r="AV64" s="812"/>
      <c r="AW64" s="810"/>
      <c r="AX64" s="810"/>
      <c r="AY64" s="810"/>
      <c r="AZ64" s="109"/>
      <c r="BA64" s="86"/>
      <c r="BB64" s="86"/>
      <c r="BC64" s="86"/>
    </row>
    <row r="65" spans="1:56" s="78" customFormat="1" ht="64.8" customHeight="1" thickBot="1" x14ac:dyDescent="0.65">
      <c r="A65" s="818"/>
      <c r="B65" s="805"/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19"/>
      <c r="S65" s="824"/>
      <c r="T65" s="818"/>
      <c r="U65" s="805"/>
      <c r="V65" s="819"/>
      <c r="W65" s="828"/>
      <c r="X65" s="829"/>
      <c r="Y65" s="832"/>
      <c r="Z65" s="833"/>
      <c r="AA65" s="350"/>
      <c r="AB65" s="350"/>
      <c r="AC65" s="811"/>
      <c r="AD65" s="811"/>
      <c r="AE65" s="811"/>
      <c r="AF65" s="811"/>
      <c r="AG65" s="347"/>
      <c r="AH65" s="347"/>
      <c r="AI65" s="805"/>
      <c r="AJ65" s="805"/>
      <c r="AK65" s="805"/>
      <c r="AL65" s="805"/>
      <c r="AM65" s="805"/>
      <c r="AN65" s="805"/>
      <c r="AO65" s="811"/>
      <c r="AP65" s="811"/>
      <c r="AQ65" s="811"/>
      <c r="AR65" s="811"/>
      <c r="AS65" s="811"/>
      <c r="AT65" s="811"/>
      <c r="AU65" s="812"/>
      <c r="AV65" s="812"/>
      <c r="AW65" s="810"/>
      <c r="AX65" s="810"/>
      <c r="AY65" s="810"/>
      <c r="AZ65" s="109"/>
      <c r="BA65" s="86"/>
      <c r="BB65" s="86"/>
      <c r="BC65" s="86"/>
    </row>
    <row r="66" spans="1:56" s="78" customFormat="1" ht="57.6" customHeight="1" thickBot="1" x14ac:dyDescent="0.65">
      <c r="A66" s="820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2"/>
      <c r="S66" s="825"/>
      <c r="T66" s="820"/>
      <c r="U66" s="821"/>
      <c r="V66" s="822"/>
      <c r="W66" s="419" t="s">
        <v>141</v>
      </c>
      <c r="X66" s="424" t="s">
        <v>142</v>
      </c>
      <c r="Y66" s="419" t="s">
        <v>141</v>
      </c>
      <c r="Z66" s="420" t="s">
        <v>142</v>
      </c>
      <c r="AA66" s="348"/>
      <c r="AB66" s="348"/>
      <c r="AC66" s="811"/>
      <c r="AD66" s="811"/>
      <c r="AE66" s="811"/>
      <c r="AF66" s="811"/>
      <c r="AG66" s="347"/>
      <c r="AH66" s="347"/>
      <c r="AI66" s="805"/>
      <c r="AJ66" s="805"/>
      <c r="AK66" s="805"/>
      <c r="AL66" s="805"/>
      <c r="AM66" s="805"/>
      <c r="AN66" s="805"/>
      <c r="AO66" s="811"/>
      <c r="AP66" s="811"/>
      <c r="AQ66" s="811"/>
      <c r="AR66" s="811"/>
      <c r="AS66" s="811"/>
      <c r="AT66" s="811"/>
      <c r="AU66" s="345"/>
      <c r="AV66" s="345"/>
      <c r="AW66" s="345"/>
      <c r="AX66" s="345"/>
      <c r="AY66" s="345"/>
      <c r="AZ66" s="109"/>
      <c r="BA66" s="86"/>
      <c r="BB66" s="86"/>
      <c r="BC66" s="86"/>
    </row>
    <row r="67" spans="1:56" s="78" customFormat="1" ht="91.2" customHeight="1" thickBot="1" x14ac:dyDescent="0.65">
      <c r="A67" s="799" t="s">
        <v>143</v>
      </c>
      <c r="B67" s="800"/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1"/>
      <c r="S67" s="416">
        <v>34</v>
      </c>
      <c r="T67" s="802" t="s">
        <v>123</v>
      </c>
      <c r="U67" s="803"/>
      <c r="V67" s="804"/>
      <c r="W67" s="418">
        <v>3</v>
      </c>
      <c r="X67" s="425">
        <v>0</v>
      </c>
      <c r="Y67" s="428">
        <f>S67*W67</f>
        <v>102</v>
      </c>
      <c r="Z67" s="429">
        <f>S67*X67</f>
        <v>0</v>
      </c>
      <c r="AA67" s="348"/>
      <c r="AB67" s="348"/>
      <c r="AC67" s="809"/>
      <c r="AD67" s="809"/>
      <c r="AE67" s="809"/>
      <c r="AF67" s="809"/>
      <c r="AG67" s="371"/>
      <c r="AH67" s="371"/>
      <c r="AI67" s="796"/>
      <c r="AJ67" s="796"/>
      <c r="AK67" s="796"/>
      <c r="AL67" s="796"/>
      <c r="AM67" s="806"/>
      <c r="AN67" s="806"/>
      <c r="AO67" s="807"/>
      <c r="AP67" s="807"/>
      <c r="AQ67" s="807"/>
      <c r="AR67" s="807"/>
      <c r="AS67" s="807"/>
      <c r="AT67" s="807"/>
      <c r="AU67" s="372"/>
      <c r="AV67" s="372"/>
      <c r="AW67" s="373"/>
      <c r="AX67" s="345"/>
      <c r="AY67" s="345"/>
      <c r="AZ67" s="109"/>
      <c r="BA67" s="86"/>
      <c r="BB67" s="86"/>
      <c r="BC67" s="86"/>
    </row>
    <row r="68" spans="1:56" s="78" customFormat="1" ht="86.4" customHeight="1" thickBot="1" x14ac:dyDescent="0.65">
      <c r="A68" s="799" t="s">
        <v>144</v>
      </c>
      <c r="B68" s="800"/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1"/>
      <c r="S68" s="416">
        <v>4</v>
      </c>
      <c r="T68" s="808" t="s">
        <v>205</v>
      </c>
      <c r="U68" s="808"/>
      <c r="V68" s="808"/>
      <c r="W68" s="421">
        <f>W67</f>
        <v>3</v>
      </c>
      <c r="X68" s="426">
        <v>0</v>
      </c>
      <c r="Y68" s="421">
        <f>S68*W68</f>
        <v>12</v>
      </c>
      <c r="Z68" s="422">
        <f>S68*X68</f>
        <v>0</v>
      </c>
      <c r="AA68" s="355"/>
      <c r="AB68" s="355"/>
      <c r="AC68" s="809"/>
      <c r="AD68" s="809"/>
      <c r="AE68" s="809"/>
      <c r="AF68" s="809"/>
      <c r="AG68" s="371"/>
      <c r="AH68" s="371"/>
      <c r="AI68" s="805"/>
      <c r="AJ68" s="805"/>
      <c r="AK68" s="805"/>
      <c r="AL68" s="805"/>
      <c r="AM68" s="806"/>
      <c r="AN68" s="806"/>
      <c r="AO68" s="807"/>
      <c r="AP68" s="807"/>
      <c r="AQ68" s="807"/>
      <c r="AR68" s="807"/>
      <c r="AS68" s="807"/>
      <c r="AT68" s="807"/>
      <c r="AU68" s="372"/>
      <c r="AV68" s="372"/>
      <c r="AW68" s="373"/>
      <c r="AX68" s="345"/>
      <c r="AY68" s="345"/>
      <c r="AZ68" s="109"/>
      <c r="BA68" s="86"/>
      <c r="BB68" s="86"/>
      <c r="BC68" s="86"/>
    </row>
    <row r="69" spans="1:56" s="78" customFormat="1" ht="98.4" customHeight="1" thickBot="1" x14ac:dyDescent="0.65">
      <c r="A69" s="799" t="s">
        <v>145</v>
      </c>
      <c r="B69" s="800"/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1"/>
      <c r="S69" s="417" t="s">
        <v>146</v>
      </c>
      <c r="T69" s="802" t="s">
        <v>123</v>
      </c>
      <c r="U69" s="803"/>
      <c r="V69" s="804"/>
      <c r="W69" s="421">
        <f>W67</f>
        <v>3</v>
      </c>
      <c r="X69" s="427">
        <v>0</v>
      </c>
      <c r="Y69" s="430">
        <f>2*W69</f>
        <v>6</v>
      </c>
      <c r="Z69" s="423">
        <f>2*X69</f>
        <v>0</v>
      </c>
      <c r="AA69" s="374"/>
      <c r="AB69" s="374"/>
      <c r="AC69" s="805"/>
      <c r="AD69" s="805"/>
      <c r="AE69" s="805"/>
      <c r="AF69" s="805"/>
      <c r="AG69" s="375"/>
      <c r="AH69" s="375"/>
      <c r="AI69" s="805"/>
      <c r="AJ69" s="805"/>
      <c r="AK69" s="805"/>
      <c r="AL69" s="805"/>
      <c r="AM69" s="806"/>
      <c r="AN69" s="806"/>
      <c r="AO69" s="807"/>
      <c r="AP69" s="807"/>
      <c r="AQ69" s="807"/>
      <c r="AR69" s="807"/>
      <c r="AS69" s="807"/>
      <c r="AT69" s="807"/>
      <c r="AU69" s="372"/>
      <c r="AV69" s="372"/>
      <c r="AW69" s="373"/>
      <c r="AX69" s="345"/>
      <c r="AY69" s="345"/>
      <c r="AZ69" s="109"/>
      <c r="BA69" s="86"/>
      <c r="BB69" s="86"/>
      <c r="BC69" s="86"/>
    </row>
    <row r="70" spans="1:56" s="78" customFormat="1" ht="67.2" customHeight="1" thickBot="1" x14ac:dyDescent="0.65">
      <c r="A70" s="520"/>
      <c r="B70" s="374"/>
      <c r="C70" s="374"/>
      <c r="D70" s="374"/>
      <c r="E70" s="374"/>
      <c r="F70" s="374"/>
      <c r="G70" s="374"/>
      <c r="H70" s="374"/>
      <c r="I70" s="374"/>
      <c r="J70" s="374"/>
      <c r="K70" s="356"/>
      <c r="L70" s="356"/>
      <c r="M70" s="356"/>
      <c r="N70" s="356"/>
      <c r="O70" s="356"/>
      <c r="P70" s="356"/>
      <c r="Q70" s="356"/>
      <c r="R70" s="375" t="s">
        <v>147</v>
      </c>
      <c r="S70" s="416">
        <f>SUM(S67:S68)+2</f>
        <v>40</v>
      </c>
      <c r="T70" s="376"/>
      <c r="U70" s="376"/>
      <c r="V70" s="795" t="s">
        <v>147</v>
      </c>
      <c r="W70" s="795"/>
      <c r="X70" s="795"/>
      <c r="Y70" s="431">
        <f>SUM(Y67:Y69)</f>
        <v>120</v>
      </c>
      <c r="Z70" s="432">
        <f>SUM(Z67:Z69)</f>
        <v>0</v>
      </c>
      <c r="AA70" s="377"/>
      <c r="AB70" s="355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796"/>
      <c r="AT70" s="796"/>
      <c r="AU70" s="796"/>
      <c r="AV70" s="796"/>
      <c r="AW70" s="796"/>
      <c r="AX70" s="796"/>
      <c r="AY70" s="372"/>
      <c r="AZ70" s="109"/>
      <c r="BA70" s="86"/>
      <c r="BB70" s="86"/>
      <c r="BC70" s="86"/>
    </row>
    <row r="71" spans="1:56" s="78" customFormat="1" ht="33.75" customHeight="1" x14ac:dyDescent="0.6">
      <c r="A71" s="521"/>
      <c r="B71" s="379"/>
      <c r="C71" s="379"/>
      <c r="D71" s="379"/>
      <c r="E71" s="379"/>
      <c r="F71" s="379"/>
      <c r="G71" s="379"/>
      <c r="H71" s="379"/>
      <c r="I71" s="379"/>
      <c r="J71" s="379"/>
      <c r="K71" s="380"/>
      <c r="L71" s="381"/>
      <c r="M71" s="381"/>
      <c r="N71" s="381"/>
      <c r="O71" s="381"/>
      <c r="P71" s="381"/>
      <c r="Q71" s="381"/>
      <c r="R71" s="20"/>
      <c r="S71" s="382"/>
      <c r="T71" s="383"/>
      <c r="U71" s="384"/>
      <c r="V71" s="384"/>
      <c r="W71" s="26"/>
      <c r="X71" s="26"/>
      <c r="Y71" s="26"/>
      <c r="Z71" s="27"/>
      <c r="AA71" s="27"/>
      <c r="AB71" s="27"/>
      <c r="AC71" s="27"/>
      <c r="AD71" s="27"/>
      <c r="AE71" s="797"/>
      <c r="AF71" s="797"/>
      <c r="AG71" s="797"/>
      <c r="AH71" s="797"/>
      <c r="AI71" s="797"/>
      <c r="AJ71" s="797"/>
      <c r="AK71" s="797"/>
      <c r="AL71" s="797"/>
      <c r="AM71" s="797"/>
      <c r="AN71" s="797"/>
      <c r="AO71" s="797"/>
      <c r="AP71" s="797"/>
      <c r="AQ71" s="797"/>
      <c r="AR71" s="797"/>
      <c r="AS71" s="797"/>
      <c r="AT71" s="797"/>
      <c r="AU71" s="797"/>
      <c r="AV71" s="797"/>
      <c r="AW71" s="797"/>
      <c r="AX71" s="797"/>
      <c r="AY71" s="797"/>
      <c r="AZ71" s="109"/>
      <c r="BA71" s="86"/>
      <c r="BB71" s="86"/>
      <c r="BC71" s="86"/>
    </row>
    <row r="72" spans="1:56" s="78" customFormat="1" ht="33.75" customHeight="1" x14ac:dyDescent="0.6">
      <c r="A72" s="8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798" t="s">
        <v>148</v>
      </c>
      <c r="T72" s="798"/>
      <c r="U72" s="798"/>
      <c r="V72" s="798"/>
      <c r="W72" s="22"/>
      <c r="X72" s="22"/>
      <c r="Y72" s="22"/>
      <c r="Z72" s="23"/>
      <c r="AA72" s="23"/>
      <c r="AB72" s="23"/>
      <c r="AC72" s="23"/>
      <c r="AD72" s="23"/>
      <c r="AE72" s="797"/>
      <c r="AF72" s="797"/>
      <c r="AG72" s="797"/>
      <c r="AH72" s="797"/>
      <c r="AI72" s="797"/>
      <c r="AJ72" s="797"/>
      <c r="AK72" s="797"/>
      <c r="AL72" s="797"/>
      <c r="AM72" s="797"/>
      <c r="AN72" s="797"/>
      <c r="AO72" s="797"/>
      <c r="AP72" s="797"/>
      <c r="AQ72" s="797"/>
      <c r="AR72" s="797"/>
      <c r="AS72" s="797"/>
      <c r="AT72" s="797"/>
      <c r="AU72" s="797"/>
      <c r="AV72" s="797"/>
      <c r="AW72" s="797"/>
      <c r="AX72" s="797"/>
      <c r="AY72" s="797"/>
      <c r="AZ72" s="109"/>
      <c r="BA72" s="86"/>
      <c r="BB72" s="86"/>
      <c r="BC72" s="86"/>
    </row>
    <row r="73" spans="1:56" s="78" customFormat="1" ht="33.75" customHeight="1" x14ac:dyDescent="0.6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110"/>
      <c r="T73" s="111"/>
      <c r="U73" s="111"/>
      <c r="V73" s="111"/>
      <c r="W73" s="82"/>
      <c r="X73" s="82"/>
      <c r="Y73" s="82"/>
      <c r="Z73" s="83"/>
      <c r="AA73" s="86"/>
      <c r="AB73" s="86"/>
      <c r="AC73" s="108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86"/>
      <c r="BB73" s="86"/>
      <c r="BC73" s="86"/>
    </row>
    <row r="74" spans="1:56" s="78" customFormat="1" ht="43.2" customHeight="1" x14ac:dyDescent="0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110"/>
      <c r="T74" s="111"/>
      <c r="U74" s="111"/>
      <c r="V74" s="111"/>
      <c r="W74" s="82"/>
      <c r="X74" s="82"/>
    </row>
    <row r="75" spans="1:56" s="78" customFormat="1" ht="43.2" customHeight="1" x14ac:dyDescent="0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110"/>
      <c r="T75" s="111"/>
      <c r="U75" s="111"/>
      <c r="V75" s="111"/>
      <c r="W75" s="82"/>
      <c r="X75" s="82"/>
      <c r="Y75" s="792" t="s">
        <v>158</v>
      </c>
      <c r="Z75" s="793"/>
      <c r="AA75" s="793"/>
      <c r="AB75" s="793"/>
      <c r="AC75" s="793"/>
      <c r="AD75" s="793"/>
      <c r="AE75" s="793"/>
      <c r="AF75" s="793"/>
      <c r="AG75" s="793"/>
      <c r="AH75" s="793"/>
      <c r="AI75" s="793"/>
      <c r="AJ75" s="793"/>
      <c r="AK75" s="793"/>
      <c r="AL75" s="793"/>
      <c r="AM75" s="793"/>
      <c r="AN75" s="793"/>
      <c r="AO75" s="793"/>
      <c r="AP75" s="793"/>
      <c r="AQ75" s="793"/>
      <c r="AR75" s="793"/>
      <c r="AS75" s="793"/>
      <c r="AT75" s="793"/>
      <c r="AU75" s="793"/>
      <c r="AV75" s="793"/>
      <c r="AW75" s="793"/>
      <c r="AX75" s="793"/>
      <c r="AY75" s="793"/>
      <c r="AZ75" s="793"/>
      <c r="BA75" s="793"/>
      <c r="BB75" s="794"/>
      <c r="BC75" s="794"/>
      <c r="BD75" s="794"/>
    </row>
    <row r="76" spans="1:56" s="78" customFormat="1" ht="43.2" customHeight="1" x14ac:dyDescent="0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110"/>
      <c r="T76" s="111"/>
      <c r="U76" s="111"/>
      <c r="V76" s="111"/>
      <c r="W76" s="82"/>
      <c r="X76" s="82"/>
      <c r="Y76" s="437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98"/>
      <c r="BC76" s="98"/>
      <c r="BD76" s="98"/>
    </row>
    <row r="77" spans="1:56" s="78" customFormat="1" ht="33.75" customHeight="1" x14ac:dyDescent="0.6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110"/>
      <c r="T77" s="111"/>
      <c r="U77" s="111"/>
      <c r="V77" s="111"/>
      <c r="W77" s="82"/>
      <c r="X77" s="82"/>
      <c r="Y77" s="82"/>
      <c r="Z77" s="83"/>
      <c r="AA77" s="86"/>
      <c r="AB77" s="86"/>
      <c r="AC77" s="108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86"/>
      <c r="BB77" s="86"/>
      <c r="BC77" s="86"/>
    </row>
    <row r="78" spans="1:56" s="78" customFormat="1" ht="33.75" customHeight="1" x14ac:dyDescent="0.6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110"/>
      <c r="T78" s="111"/>
      <c r="U78" s="111"/>
      <c r="V78" s="111"/>
      <c r="W78" s="82"/>
      <c r="X78" s="82"/>
      <c r="Y78" s="82"/>
      <c r="Z78" s="83"/>
      <c r="AA78" s="86"/>
      <c r="AB78" s="86"/>
      <c r="AC78" s="108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86"/>
      <c r="BB78" s="86"/>
      <c r="BC78" s="86"/>
    </row>
    <row r="79" spans="1:56" s="78" customFormat="1" ht="25.05" customHeight="1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T79" s="87"/>
      <c r="U79" s="87"/>
      <c r="V79" s="87"/>
      <c r="W79" s="86"/>
      <c r="X79" s="86"/>
      <c r="Y79" s="86"/>
      <c r="Z79" s="86"/>
      <c r="AA79" s="86"/>
      <c r="AB79" s="86"/>
      <c r="AC79" s="85"/>
      <c r="AD79" s="86"/>
      <c r="AE79" s="86"/>
      <c r="AF79" s="86"/>
      <c r="AG79" s="86"/>
      <c r="AH79" s="85"/>
      <c r="AI79" s="85"/>
      <c r="AJ79" s="85"/>
      <c r="AK79" s="85"/>
      <c r="AL79" s="86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</row>
    <row r="80" spans="1:56" s="78" customFormat="1" ht="25.05" customHeight="1" x14ac:dyDescent="0.25">
      <c r="S80" s="89"/>
      <c r="T80" s="85"/>
      <c r="U80" s="85"/>
      <c r="V80" s="85"/>
      <c r="W80" s="86"/>
      <c r="X80" s="86"/>
      <c r="Y80" s="90"/>
      <c r="Z80" s="86"/>
      <c r="AA80" s="91"/>
      <c r="AB80" s="91"/>
      <c r="AC80" s="91"/>
      <c r="AD80" s="91"/>
      <c r="AE80" s="91"/>
      <c r="AF80" s="86"/>
      <c r="AG80" s="86"/>
      <c r="AH80" s="85"/>
      <c r="AI80" s="85"/>
      <c r="AJ80" s="85"/>
      <c r="AK80" s="85"/>
      <c r="AL80" s="86"/>
      <c r="AM80" s="92"/>
      <c r="AN80" s="93"/>
      <c r="AO80" s="92"/>
      <c r="AP80" s="93"/>
      <c r="AQ80" s="84"/>
      <c r="AR80" s="94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</row>
    <row r="81" spans="1:52" s="20" customFormat="1" ht="36.75" customHeight="1" x14ac:dyDescent="0.6">
      <c r="A81" s="78"/>
      <c r="S81" s="30"/>
      <c r="T81" s="317" t="s">
        <v>83</v>
      </c>
      <c r="U81" s="316"/>
      <c r="V81" s="65"/>
      <c r="W81" s="66"/>
      <c r="X81" s="66"/>
      <c r="Y81" s="597" t="s">
        <v>80</v>
      </c>
      <c r="Z81" s="597"/>
      <c r="AA81" s="597"/>
      <c r="AB81" s="597"/>
      <c r="AC81" s="70"/>
      <c r="AD81" s="34"/>
      <c r="AF81" s="27"/>
      <c r="AG81" s="27"/>
      <c r="AH81" s="27"/>
      <c r="AI81" s="27"/>
      <c r="AJ81" s="27"/>
      <c r="AK81" s="27"/>
      <c r="AL81" s="608" t="s">
        <v>36</v>
      </c>
      <c r="AM81" s="608"/>
      <c r="AN81" s="608"/>
      <c r="AO81" s="608"/>
      <c r="AP81" s="65"/>
      <c r="AQ81" s="65"/>
      <c r="AR81" s="66"/>
      <c r="AS81" s="315"/>
      <c r="AT81" s="112"/>
      <c r="AU81" s="112" t="s">
        <v>81</v>
      </c>
      <c r="AV81" s="67"/>
      <c r="AW81" s="112"/>
      <c r="AY81" s="69"/>
      <c r="AZ81" s="68"/>
    </row>
    <row r="82" spans="1:52" s="32" customFormat="1" ht="38.25" customHeight="1" x14ac:dyDescent="0.4">
      <c r="A82" s="8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36"/>
      <c r="U82" s="33"/>
      <c r="V82" s="37"/>
      <c r="W82" s="38" t="s">
        <v>37</v>
      </c>
      <c r="Y82" s="39"/>
      <c r="Z82" s="40" t="s">
        <v>38</v>
      </c>
      <c r="AA82" s="41"/>
      <c r="AB82" s="41"/>
      <c r="AC82" s="41"/>
      <c r="AD82" s="41"/>
      <c r="AF82" s="42"/>
      <c r="AG82" s="42"/>
      <c r="AH82" s="42"/>
      <c r="AI82" s="42"/>
      <c r="AJ82" s="42"/>
      <c r="AK82" s="42"/>
      <c r="AL82" s="608"/>
      <c r="AM82" s="608"/>
      <c r="AN82" s="608"/>
      <c r="AO82" s="608"/>
      <c r="AQ82" s="38" t="s">
        <v>37</v>
      </c>
      <c r="AS82" s="39"/>
      <c r="AU82" s="40" t="s">
        <v>38</v>
      </c>
      <c r="AV82" s="41"/>
      <c r="AW82" s="41"/>
      <c r="AX82" s="41"/>
    </row>
    <row r="83" spans="1:52" s="20" customFormat="1" ht="25.05" customHeight="1" x14ac:dyDescent="0.6">
      <c r="A83" s="515"/>
      <c r="S83" s="43"/>
      <c r="T83" s="36"/>
      <c r="U83" s="33"/>
      <c r="V83" s="48"/>
      <c r="W83" s="37"/>
      <c r="X83" s="37"/>
      <c r="Y83" s="34"/>
      <c r="Z83" s="49"/>
      <c r="AA83" s="47"/>
      <c r="AB83" s="34"/>
      <c r="AC83" s="35"/>
      <c r="AD83" s="34"/>
      <c r="AF83" s="29"/>
      <c r="AG83" s="29"/>
      <c r="AH83" s="28"/>
      <c r="AI83" s="28"/>
      <c r="AJ83" s="28"/>
      <c r="AK83" s="28"/>
      <c r="AL83" s="29"/>
      <c r="AM83" s="50"/>
      <c r="AN83" s="33"/>
      <c r="AO83" s="33"/>
      <c r="AP83" s="44"/>
      <c r="AQ83" s="44"/>
      <c r="AR83" s="37"/>
      <c r="AS83" s="34"/>
      <c r="AT83" s="47"/>
      <c r="AU83" s="47"/>
      <c r="AV83" s="35"/>
      <c r="AW83" s="47"/>
      <c r="AX83" s="34"/>
    </row>
    <row r="84" spans="1:52" s="20" customFormat="1" ht="25.05" customHeight="1" x14ac:dyDescent="0.3">
      <c r="A84" s="78"/>
      <c r="S84" s="30"/>
      <c r="T84" s="51"/>
      <c r="U84" s="44"/>
      <c r="V84" s="46"/>
      <c r="W84" s="38"/>
      <c r="Y84" s="39"/>
      <c r="Z84" s="40"/>
      <c r="AA84" s="45"/>
      <c r="AC84" s="41"/>
      <c r="AD84" s="45"/>
      <c r="AF84" s="29"/>
      <c r="AG84" s="29"/>
      <c r="AH84" s="29"/>
      <c r="AI84" s="29"/>
      <c r="AJ84" s="29"/>
      <c r="AK84" s="29"/>
      <c r="AL84" s="29"/>
      <c r="AM84" s="52"/>
      <c r="AN84" s="53"/>
      <c r="AO84" s="52"/>
      <c r="AQ84" s="38"/>
      <c r="AS84" s="39"/>
      <c r="AT84" s="32"/>
      <c r="AU84" s="40"/>
      <c r="AV84" s="41"/>
      <c r="AW84" s="41"/>
      <c r="AX84" s="41"/>
    </row>
    <row r="85" spans="1:52" s="20" customFormat="1" ht="18" customHeight="1" x14ac:dyDescent="0.25">
      <c r="A85" s="78"/>
      <c r="T85" s="19"/>
      <c r="U85" s="57"/>
      <c r="V85" s="26"/>
      <c r="W85" s="54"/>
      <c r="X85" s="54"/>
      <c r="Y85" s="54"/>
      <c r="Z85" s="54"/>
      <c r="AA85" s="54"/>
      <c r="AB85" s="54"/>
      <c r="AC85" s="29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28"/>
      <c r="AR85" s="7"/>
      <c r="AS85" s="7"/>
      <c r="AT85" s="7"/>
      <c r="AU85" s="7"/>
      <c r="AV85" s="7"/>
      <c r="AW85" s="7"/>
      <c r="AX85" s="28"/>
      <c r="AY85" s="28"/>
    </row>
    <row r="86" spans="1:52" s="20" customFormat="1" ht="13.8" x14ac:dyDescent="0.25">
      <c r="A86" s="78"/>
      <c r="S86" s="56"/>
      <c r="W86" s="58"/>
      <c r="X86" s="58"/>
      <c r="Y86" s="31"/>
      <c r="Z86" s="58"/>
      <c r="AA86" s="58"/>
      <c r="AB86" s="58"/>
      <c r="AD86" s="31"/>
      <c r="AE86" s="31"/>
      <c r="AF86" s="58"/>
      <c r="AG86" s="58"/>
      <c r="AL86" s="58"/>
      <c r="AM86" s="58"/>
      <c r="AQ86" s="1"/>
      <c r="AR86" s="1"/>
      <c r="AS86" s="1"/>
      <c r="AT86" s="1"/>
      <c r="AU86" s="1"/>
      <c r="AV86" s="1"/>
      <c r="AW86" s="1"/>
    </row>
    <row r="87" spans="1:52" ht="13.8" x14ac:dyDescent="0.25">
      <c r="A87" s="78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30"/>
      <c r="T87" s="59"/>
      <c r="U87" s="1"/>
      <c r="V87" s="59"/>
      <c r="W87" s="1"/>
      <c r="X87" s="1"/>
      <c r="Y87" s="1"/>
      <c r="Z87" s="1"/>
      <c r="AA87" s="1"/>
      <c r="AB87" s="1"/>
    </row>
    <row r="88" spans="1:52" x14ac:dyDescent="0.25">
      <c r="S88" s="1"/>
    </row>
  </sheetData>
  <mergeCells count="159">
    <mergeCell ref="AB7:AQ7"/>
    <mergeCell ref="AX7:BC7"/>
    <mergeCell ref="U8:AA8"/>
    <mergeCell ref="AB8:AQ8"/>
    <mergeCell ref="AX8:BC8"/>
    <mergeCell ref="R9:S9"/>
    <mergeCell ref="AB9:AQ9"/>
    <mergeCell ref="AX9:BC9"/>
    <mergeCell ref="A1:BC1"/>
    <mergeCell ref="A3:BC3"/>
    <mergeCell ref="A4:BC4"/>
    <mergeCell ref="U5:AQ5"/>
    <mergeCell ref="AX5:BB5"/>
    <mergeCell ref="R6:S6"/>
    <mergeCell ref="AX6:BB6"/>
    <mergeCell ref="AB10:AQ10"/>
    <mergeCell ref="AW10:BC10"/>
    <mergeCell ref="A12:A18"/>
    <mergeCell ref="R12:T18"/>
    <mergeCell ref="U12:AB18"/>
    <mergeCell ref="AC12:AD14"/>
    <mergeCell ref="AE12:AL14"/>
    <mergeCell ref="AM12:AM18"/>
    <mergeCell ref="AN12:AU14"/>
    <mergeCell ref="AV12:BC12"/>
    <mergeCell ref="AV13:BC13"/>
    <mergeCell ref="AV14:BC14"/>
    <mergeCell ref="AC15:AC18"/>
    <mergeCell ref="AD15:AD18"/>
    <mergeCell ref="AE15:AE18"/>
    <mergeCell ref="AF15:AL15"/>
    <mergeCell ref="AN15:AN18"/>
    <mergeCell ref="AO15:AO18"/>
    <mergeCell ref="AP15:AP18"/>
    <mergeCell ref="AQ15:AQ18"/>
    <mergeCell ref="R19:T19"/>
    <mergeCell ref="U19:AB19"/>
    <mergeCell ref="A20:BC20"/>
    <mergeCell ref="R27:T27"/>
    <mergeCell ref="U27:AB27"/>
    <mergeCell ref="R26:T26"/>
    <mergeCell ref="U26:AB26"/>
    <mergeCell ref="AF16:AG17"/>
    <mergeCell ref="AH16:AI17"/>
    <mergeCell ref="AJ16:AK17"/>
    <mergeCell ref="AL16:AL18"/>
    <mergeCell ref="AV16:AY16"/>
    <mergeCell ref="AZ16:BC16"/>
    <mergeCell ref="AV17:AV18"/>
    <mergeCell ref="AW17:AY17"/>
    <mergeCell ref="AZ17:AZ18"/>
    <mergeCell ref="BA17:BC17"/>
    <mergeCell ref="AR15:AR18"/>
    <mergeCell ref="AS15:AS18"/>
    <mergeCell ref="AT15:AT18"/>
    <mergeCell ref="AU15:AU18"/>
    <mergeCell ref="AV15:AY15"/>
    <mergeCell ref="AZ15:BC15"/>
    <mergeCell ref="R28:T28"/>
    <mergeCell ref="U28:AB28"/>
    <mergeCell ref="A29:AB29"/>
    <mergeCell ref="A35:AB35"/>
    <mergeCell ref="A43:AB43"/>
    <mergeCell ref="A30:BC30"/>
    <mergeCell ref="R32:T32"/>
    <mergeCell ref="U32:AB32"/>
    <mergeCell ref="R33:T33"/>
    <mergeCell ref="A31:BC31"/>
    <mergeCell ref="R40:T40"/>
    <mergeCell ref="U40:AB40"/>
    <mergeCell ref="A42:AB42"/>
    <mergeCell ref="R39:T39"/>
    <mergeCell ref="U39:AB39"/>
    <mergeCell ref="A41:AB41"/>
    <mergeCell ref="U33:AB33"/>
    <mergeCell ref="A34:AB34"/>
    <mergeCell ref="A36:BC36"/>
    <mergeCell ref="A37:BC37"/>
    <mergeCell ref="R38:T38"/>
    <mergeCell ref="U38:AB38"/>
    <mergeCell ref="R48:S48"/>
    <mergeCell ref="AC48:AM48"/>
    <mergeCell ref="R49:S49"/>
    <mergeCell ref="AC49:AM49"/>
    <mergeCell ref="R50:S50"/>
    <mergeCell ref="AC50:AM50"/>
    <mergeCell ref="A44:A51"/>
    <mergeCell ref="S44:T44"/>
    <mergeCell ref="Z44:AB51"/>
    <mergeCell ref="AC44:AM44"/>
    <mergeCell ref="S45:T45"/>
    <mergeCell ref="AC45:AM45"/>
    <mergeCell ref="S46:T46"/>
    <mergeCell ref="AC46:AM46"/>
    <mergeCell ref="S47:T47"/>
    <mergeCell ref="AC47:AM47"/>
    <mergeCell ref="AA58:AQ58"/>
    <mergeCell ref="AR58:AW58"/>
    <mergeCell ref="R59:S59"/>
    <mergeCell ref="U59:V59"/>
    <mergeCell ref="W59:X59"/>
    <mergeCell ref="AA59:AQ59"/>
    <mergeCell ref="AR59:AW59"/>
    <mergeCell ref="R51:T51"/>
    <mergeCell ref="AC51:AM51"/>
    <mergeCell ref="S54:V54"/>
    <mergeCell ref="AC54:AZ54"/>
    <mergeCell ref="A57:X57"/>
    <mergeCell ref="Z57:AW57"/>
    <mergeCell ref="A62:Z62"/>
    <mergeCell ref="A64:R66"/>
    <mergeCell ref="S64:S66"/>
    <mergeCell ref="T64:V66"/>
    <mergeCell ref="W64:X65"/>
    <mergeCell ref="Y64:Z65"/>
    <mergeCell ref="R58:S58"/>
    <mergeCell ref="U58:V58"/>
    <mergeCell ref="W58:X58"/>
    <mergeCell ref="AC68:AF68"/>
    <mergeCell ref="AI68:AL68"/>
    <mergeCell ref="AM68:AN68"/>
    <mergeCell ref="AO68:AT68"/>
    <mergeCell ref="AY64:AY65"/>
    <mergeCell ref="A67:R67"/>
    <mergeCell ref="T67:V67"/>
    <mergeCell ref="AC67:AF67"/>
    <mergeCell ref="AI67:AL67"/>
    <mergeCell ref="AM67:AN67"/>
    <mergeCell ref="AO67:AT67"/>
    <mergeCell ref="AC64:AF66"/>
    <mergeCell ref="AI64:AL66"/>
    <mergeCell ref="AM64:AN66"/>
    <mergeCell ref="AO64:AT66"/>
    <mergeCell ref="AU64:AV65"/>
    <mergeCell ref="AW64:AX65"/>
    <mergeCell ref="Y75:BD75"/>
    <mergeCell ref="Y81:AB81"/>
    <mergeCell ref="AL81:AO82"/>
    <mergeCell ref="A25:BC25"/>
    <mergeCell ref="A21:BC21"/>
    <mergeCell ref="R23:T23"/>
    <mergeCell ref="U23:AB23"/>
    <mergeCell ref="R22:T22"/>
    <mergeCell ref="U22:AB22"/>
    <mergeCell ref="A24:AB24"/>
    <mergeCell ref="V70:X70"/>
    <mergeCell ref="AS70:AU70"/>
    <mergeCell ref="AV70:AX70"/>
    <mergeCell ref="AE71:AY71"/>
    <mergeCell ref="S72:V72"/>
    <mergeCell ref="AE72:AY72"/>
    <mergeCell ref="A69:R69"/>
    <mergeCell ref="T69:V69"/>
    <mergeCell ref="AC69:AF69"/>
    <mergeCell ref="AI69:AL69"/>
    <mergeCell ref="AM69:AN69"/>
    <mergeCell ref="AO69:AT69"/>
    <mergeCell ref="A68:R68"/>
    <mergeCell ref="T68:V68"/>
  </mergeCells>
  <pageMargins left="0.78740157480314965" right="0" top="0.39370078740157483" bottom="0.19685039370078741" header="0" footer="0"/>
  <pageSetup paperSize="8" scale="32" fitToHeight="2" orientation="landscape" r:id="rId1"/>
  <headerFooter alignWithMargins="0"/>
  <rowBreaks count="1" manualBreakCount="1">
    <brk id="87" max="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2"/>
  <sheetViews>
    <sheetView view="pageBreakPreview" topLeftCell="A4" zoomScale="25" zoomScaleNormal="30" zoomScaleSheetLayoutView="25" workbookViewId="0">
      <selection activeCell="T53" sqref="T53:V53"/>
    </sheetView>
  </sheetViews>
  <sheetFormatPr defaultColWidth="10.21875" defaultRowHeight="13.2" x14ac:dyDescent="0.25"/>
  <cols>
    <col min="1" max="1" width="7.5546875" style="1" customWidth="1"/>
    <col min="2" max="17" width="6.21875" style="1" hidden="1" customWidth="1"/>
    <col min="18" max="18" width="42.21875" style="1" customWidth="1"/>
    <col min="19" max="19" width="52.77734375" style="2" customWidth="1"/>
    <col min="20" max="20" width="96.77734375" style="3" customWidth="1"/>
    <col min="21" max="21" width="12.77734375" style="4" customWidth="1"/>
    <col min="22" max="22" width="25.77734375" style="5" customWidth="1"/>
    <col min="23" max="25" width="12.77734375" style="5" customWidth="1"/>
    <col min="26" max="26" width="14.44140625" style="5" customWidth="1"/>
    <col min="27" max="27" width="12.77734375" style="5" customWidth="1"/>
    <col min="28" max="29" width="12.77734375" style="6" customWidth="1"/>
    <col min="30" max="30" width="13.33203125" style="6" customWidth="1"/>
    <col min="31" max="31" width="12.44140625" style="6" customWidth="1"/>
    <col min="32" max="32" width="12.109375" style="6" customWidth="1"/>
    <col min="33" max="33" width="10.77734375" style="6" customWidth="1"/>
    <col min="34" max="34" width="12.44140625" style="6" customWidth="1"/>
    <col min="35" max="35" width="10.77734375" style="6" customWidth="1"/>
    <col min="36" max="36" width="13.5546875" style="6" customWidth="1"/>
    <col min="37" max="37" width="14.21875" style="6" customWidth="1"/>
    <col min="38" max="38" width="15.77734375" style="6" customWidth="1"/>
    <col min="39" max="39" width="16.88671875" style="6" customWidth="1"/>
    <col min="40" max="47" width="10.77734375" style="1" customWidth="1"/>
    <col min="48" max="48" width="11.6640625" style="1" customWidth="1"/>
    <col min="49" max="49" width="12.5546875" style="1" customWidth="1"/>
    <col min="50" max="51" width="10.77734375" style="1" customWidth="1"/>
    <col min="52" max="52" width="11.88671875" style="1" customWidth="1"/>
    <col min="53" max="53" width="12.77734375" style="1" customWidth="1"/>
    <col min="54" max="55" width="10.77734375" style="1" customWidth="1"/>
    <col min="56" max="16384" width="10.21875" style="1"/>
  </cols>
  <sheetData>
    <row r="1" spans="1:55" ht="30" x14ac:dyDescent="0.5">
      <c r="A1" s="730" t="s">
        <v>57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</row>
    <row r="2" spans="1:55" ht="15.75" customHeight="1" x14ac:dyDescent="0.25"/>
    <row r="3" spans="1:55" ht="56.25" customHeight="1" x14ac:dyDescent="0.25">
      <c r="A3" s="731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</row>
    <row r="4" spans="1:55" ht="36.75" customHeight="1" x14ac:dyDescent="0.25">
      <c r="A4" s="732" t="s">
        <v>59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</row>
    <row r="5" spans="1:55" ht="35.25" customHeight="1" x14ac:dyDescent="0.25">
      <c r="T5" s="64"/>
      <c r="U5" s="733" t="s">
        <v>116</v>
      </c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98"/>
      <c r="AT5" s="99"/>
      <c r="AU5" s="75"/>
      <c r="AV5" s="75"/>
      <c r="AW5" s="75"/>
      <c r="AX5" s="734"/>
      <c r="AY5" s="735"/>
      <c r="AZ5" s="735"/>
      <c r="BA5" s="735"/>
      <c r="BB5" s="735"/>
    </row>
    <row r="6" spans="1:55" ht="43.5" customHeight="1" x14ac:dyDescent="0.6">
      <c r="R6" s="736" t="s">
        <v>44</v>
      </c>
      <c r="S6" s="736"/>
      <c r="T6" s="9"/>
      <c r="V6" s="61"/>
      <c r="W6" s="10"/>
      <c r="X6" s="10"/>
      <c r="Y6" s="10"/>
      <c r="Z6" s="10"/>
      <c r="AA6" s="71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6"/>
      <c r="AP6" s="72"/>
      <c r="AQ6" s="73"/>
      <c r="AR6" s="8"/>
      <c r="AT6" s="73"/>
      <c r="AU6" s="73"/>
      <c r="AV6" s="73"/>
      <c r="AW6" s="73"/>
      <c r="AX6" s="734"/>
      <c r="AY6" s="735"/>
      <c r="AZ6" s="735"/>
      <c r="BA6" s="735"/>
      <c r="BB6" s="735"/>
    </row>
    <row r="7" spans="1:55" ht="75.75" customHeight="1" x14ac:dyDescent="0.6">
      <c r="R7" s="77" t="s">
        <v>61</v>
      </c>
      <c r="S7" s="63"/>
      <c r="T7" s="9"/>
      <c r="U7" s="100" t="s">
        <v>50</v>
      </c>
      <c r="AB7" s="737" t="s">
        <v>104</v>
      </c>
      <c r="AC7" s="737"/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8"/>
      <c r="AS7" s="72" t="s">
        <v>1</v>
      </c>
      <c r="AT7" s="73"/>
      <c r="AU7" s="73"/>
      <c r="AV7" s="73"/>
      <c r="AW7" s="73"/>
      <c r="AX7" s="738" t="s">
        <v>106</v>
      </c>
      <c r="AY7" s="738"/>
      <c r="AZ7" s="738"/>
      <c r="BA7" s="738"/>
      <c r="BB7" s="738"/>
      <c r="BC7" s="738"/>
    </row>
    <row r="8" spans="1:55" ht="114" customHeight="1" x14ac:dyDescent="0.6">
      <c r="R8" s="435" t="s">
        <v>159</v>
      </c>
      <c r="T8" s="2"/>
      <c r="U8" s="739" t="s">
        <v>101</v>
      </c>
      <c r="V8" s="740"/>
      <c r="W8" s="740"/>
      <c r="X8" s="740"/>
      <c r="Y8" s="740"/>
      <c r="Z8" s="740"/>
      <c r="AA8" s="740"/>
      <c r="AB8" s="741" t="s">
        <v>198</v>
      </c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8"/>
      <c r="AS8" s="72" t="s">
        <v>2</v>
      </c>
      <c r="AT8" s="73"/>
      <c r="AU8" s="73"/>
      <c r="AV8" s="73"/>
      <c r="AW8" s="73"/>
      <c r="AX8" s="738" t="s">
        <v>62</v>
      </c>
      <c r="AY8" s="738"/>
      <c r="AZ8" s="738"/>
      <c r="BA8" s="738"/>
      <c r="BB8" s="738"/>
      <c r="BC8" s="738"/>
    </row>
    <row r="9" spans="1:55" ht="48" customHeight="1" x14ac:dyDescent="0.6">
      <c r="R9" s="742" t="s">
        <v>60</v>
      </c>
      <c r="S9" s="742"/>
      <c r="T9" s="116"/>
      <c r="U9" s="102" t="s">
        <v>51</v>
      </c>
      <c r="V9" s="62"/>
      <c r="W9" s="10"/>
      <c r="X9" s="10"/>
      <c r="Y9" s="10"/>
      <c r="Z9" s="10"/>
      <c r="AA9" s="71"/>
      <c r="AB9" s="737" t="s">
        <v>39</v>
      </c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8"/>
      <c r="AS9" s="74" t="s">
        <v>3</v>
      </c>
      <c r="AT9" s="75"/>
      <c r="AU9" s="75"/>
      <c r="AV9" s="75"/>
      <c r="AW9" s="75"/>
      <c r="AX9" s="738" t="s">
        <v>102</v>
      </c>
      <c r="AY9" s="738"/>
      <c r="AZ9" s="738"/>
      <c r="BA9" s="738"/>
      <c r="BB9" s="738"/>
      <c r="BC9" s="738"/>
    </row>
    <row r="10" spans="1:55" ht="119.4" customHeight="1" x14ac:dyDescent="0.6">
      <c r="S10" s="13"/>
      <c r="T10" s="13"/>
      <c r="U10" s="102" t="s">
        <v>5</v>
      </c>
      <c r="V10" s="62"/>
      <c r="W10" s="10"/>
      <c r="X10" s="10"/>
      <c r="Y10" s="10"/>
      <c r="Z10" s="10"/>
      <c r="AA10" s="71"/>
      <c r="AB10" s="737" t="s">
        <v>79</v>
      </c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14"/>
      <c r="AS10" s="74" t="s">
        <v>4</v>
      </c>
      <c r="AT10" s="11"/>
      <c r="AU10" s="11"/>
      <c r="AV10" s="11"/>
      <c r="AW10" s="743" t="s">
        <v>149</v>
      </c>
      <c r="AX10" s="744"/>
      <c r="AY10" s="744"/>
      <c r="AZ10" s="744"/>
      <c r="BA10" s="744"/>
      <c r="BB10" s="744"/>
      <c r="BC10" s="744"/>
    </row>
    <row r="11" spans="1:55" ht="30" customHeight="1" thickBot="1" x14ac:dyDescent="0.35">
      <c r="S11" s="13"/>
      <c r="T11" s="13"/>
      <c r="U11" s="15"/>
      <c r="Y11" s="16"/>
      <c r="Z11" s="6"/>
      <c r="AA11" s="6"/>
      <c r="AH11" s="1"/>
      <c r="AI11" s="1"/>
      <c r="AJ11" s="1"/>
      <c r="AK11" s="1"/>
      <c r="AL11" s="1"/>
      <c r="AM11" s="1"/>
      <c r="AX11" s="344"/>
      <c r="AY11" s="344"/>
      <c r="AZ11" s="344"/>
      <c r="BA11" s="344"/>
      <c r="BB11" s="344"/>
      <c r="BC11" s="344"/>
    </row>
    <row r="12" spans="1:55" s="17" customFormat="1" ht="66" customHeight="1" thickBot="1" x14ac:dyDescent="0.3">
      <c r="A12" s="666" t="s">
        <v>6</v>
      </c>
      <c r="B12" s="17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669" t="s">
        <v>64</v>
      </c>
      <c r="S12" s="670"/>
      <c r="T12" s="671"/>
      <c r="U12" s="678" t="s">
        <v>7</v>
      </c>
      <c r="V12" s="679"/>
      <c r="W12" s="679"/>
      <c r="X12" s="679"/>
      <c r="Y12" s="679"/>
      <c r="Z12" s="679"/>
      <c r="AA12" s="679"/>
      <c r="AB12" s="680"/>
      <c r="AC12" s="687" t="s">
        <v>8</v>
      </c>
      <c r="AD12" s="688"/>
      <c r="AE12" s="625" t="s">
        <v>9</v>
      </c>
      <c r="AF12" s="626"/>
      <c r="AG12" s="626"/>
      <c r="AH12" s="626"/>
      <c r="AI12" s="626"/>
      <c r="AJ12" s="626"/>
      <c r="AK12" s="626"/>
      <c r="AL12" s="691"/>
      <c r="AM12" s="693" t="s">
        <v>10</v>
      </c>
      <c r="AN12" s="696" t="s">
        <v>11</v>
      </c>
      <c r="AO12" s="697"/>
      <c r="AP12" s="697"/>
      <c r="AQ12" s="697"/>
      <c r="AR12" s="697"/>
      <c r="AS12" s="697"/>
      <c r="AT12" s="697"/>
      <c r="AU12" s="698"/>
      <c r="AV12" s="702" t="s">
        <v>77</v>
      </c>
      <c r="AW12" s="703"/>
      <c r="AX12" s="703"/>
      <c r="AY12" s="703"/>
      <c r="AZ12" s="703"/>
      <c r="BA12" s="703"/>
      <c r="BB12" s="703"/>
      <c r="BC12" s="704"/>
    </row>
    <row r="13" spans="1:55" s="17" customFormat="1" ht="40.5" customHeight="1" thickBot="1" x14ac:dyDescent="0.3">
      <c r="A13" s="667"/>
      <c r="B13" s="17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672"/>
      <c r="S13" s="673"/>
      <c r="T13" s="674"/>
      <c r="U13" s="681"/>
      <c r="V13" s="682"/>
      <c r="W13" s="682"/>
      <c r="X13" s="682"/>
      <c r="Y13" s="682"/>
      <c r="Z13" s="682"/>
      <c r="AA13" s="682"/>
      <c r="AB13" s="683"/>
      <c r="AC13" s="689"/>
      <c r="AD13" s="690"/>
      <c r="AE13" s="628"/>
      <c r="AF13" s="629"/>
      <c r="AG13" s="629"/>
      <c r="AH13" s="629"/>
      <c r="AI13" s="629"/>
      <c r="AJ13" s="629"/>
      <c r="AK13" s="629"/>
      <c r="AL13" s="692"/>
      <c r="AM13" s="694"/>
      <c r="AN13" s="699"/>
      <c r="AO13" s="700"/>
      <c r="AP13" s="700"/>
      <c r="AQ13" s="700"/>
      <c r="AR13" s="700"/>
      <c r="AS13" s="700"/>
      <c r="AT13" s="700"/>
      <c r="AU13" s="701"/>
      <c r="AV13" s="887" t="s">
        <v>165</v>
      </c>
      <c r="AW13" s="888"/>
      <c r="AX13" s="888"/>
      <c r="AY13" s="888"/>
      <c r="AZ13" s="888"/>
      <c r="BA13" s="888"/>
      <c r="BB13" s="888"/>
      <c r="BC13" s="889"/>
    </row>
    <row r="14" spans="1:55" s="17" customFormat="1" ht="77.400000000000006" customHeight="1" thickBot="1" x14ac:dyDescent="0.3">
      <c r="A14" s="667"/>
      <c r="B14" s="173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672"/>
      <c r="S14" s="673"/>
      <c r="T14" s="674"/>
      <c r="U14" s="681"/>
      <c r="V14" s="682"/>
      <c r="W14" s="682"/>
      <c r="X14" s="682"/>
      <c r="Y14" s="682"/>
      <c r="Z14" s="682"/>
      <c r="AA14" s="682"/>
      <c r="AB14" s="683"/>
      <c r="AC14" s="689"/>
      <c r="AD14" s="690"/>
      <c r="AE14" s="628"/>
      <c r="AF14" s="629"/>
      <c r="AG14" s="629"/>
      <c r="AH14" s="629"/>
      <c r="AI14" s="629"/>
      <c r="AJ14" s="629"/>
      <c r="AK14" s="629"/>
      <c r="AL14" s="692"/>
      <c r="AM14" s="694"/>
      <c r="AN14" s="699"/>
      <c r="AO14" s="700"/>
      <c r="AP14" s="700"/>
      <c r="AQ14" s="700"/>
      <c r="AR14" s="700"/>
      <c r="AS14" s="700"/>
      <c r="AT14" s="700"/>
      <c r="AU14" s="701"/>
      <c r="AV14" s="890" t="s">
        <v>162</v>
      </c>
      <c r="AW14" s="891"/>
      <c r="AX14" s="891"/>
      <c r="AY14" s="891"/>
      <c r="AZ14" s="891"/>
      <c r="BA14" s="891"/>
      <c r="BB14" s="891"/>
      <c r="BC14" s="892"/>
    </row>
    <row r="15" spans="1:55" s="17" customFormat="1" ht="39.6" customHeight="1" x14ac:dyDescent="0.25">
      <c r="A15" s="667"/>
      <c r="B15" s="173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672"/>
      <c r="S15" s="673"/>
      <c r="T15" s="674"/>
      <c r="U15" s="681"/>
      <c r="V15" s="682"/>
      <c r="W15" s="682"/>
      <c r="X15" s="682"/>
      <c r="Y15" s="682"/>
      <c r="Z15" s="682"/>
      <c r="AA15" s="682"/>
      <c r="AB15" s="683"/>
      <c r="AC15" s="711" t="s">
        <v>12</v>
      </c>
      <c r="AD15" s="713" t="s">
        <v>13</v>
      </c>
      <c r="AE15" s="711" t="s">
        <v>14</v>
      </c>
      <c r="AF15" s="715" t="s">
        <v>15</v>
      </c>
      <c r="AG15" s="715"/>
      <c r="AH15" s="715"/>
      <c r="AI15" s="715"/>
      <c r="AJ15" s="715"/>
      <c r="AK15" s="715"/>
      <c r="AL15" s="716"/>
      <c r="AM15" s="694"/>
      <c r="AN15" s="717" t="s">
        <v>16</v>
      </c>
      <c r="AO15" s="719" t="s">
        <v>17</v>
      </c>
      <c r="AP15" s="719" t="s">
        <v>18</v>
      </c>
      <c r="AQ15" s="721" t="s">
        <v>19</v>
      </c>
      <c r="AR15" s="721" t="s">
        <v>20</v>
      </c>
      <c r="AS15" s="719" t="s">
        <v>21</v>
      </c>
      <c r="AT15" s="719" t="s">
        <v>22</v>
      </c>
      <c r="AU15" s="749" t="s">
        <v>23</v>
      </c>
      <c r="AV15" s="881" t="s">
        <v>119</v>
      </c>
      <c r="AW15" s="882"/>
      <c r="AX15" s="882"/>
      <c r="AY15" s="883"/>
      <c r="AZ15" s="884" t="s">
        <v>120</v>
      </c>
      <c r="BA15" s="885"/>
      <c r="BB15" s="885"/>
      <c r="BC15" s="886"/>
    </row>
    <row r="16" spans="1:55" s="18" customFormat="1" ht="34.799999999999997" customHeight="1" x14ac:dyDescent="0.25">
      <c r="A16" s="667"/>
      <c r="B16" s="173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672"/>
      <c r="S16" s="673"/>
      <c r="T16" s="674"/>
      <c r="U16" s="681"/>
      <c r="V16" s="682"/>
      <c r="W16" s="682"/>
      <c r="X16" s="682"/>
      <c r="Y16" s="682"/>
      <c r="Z16" s="682"/>
      <c r="AA16" s="682"/>
      <c r="AB16" s="683"/>
      <c r="AC16" s="711"/>
      <c r="AD16" s="713"/>
      <c r="AE16" s="711"/>
      <c r="AF16" s="723" t="s">
        <v>24</v>
      </c>
      <c r="AG16" s="724"/>
      <c r="AH16" s="723" t="s">
        <v>52</v>
      </c>
      <c r="AI16" s="724"/>
      <c r="AJ16" s="725" t="s">
        <v>53</v>
      </c>
      <c r="AK16" s="726"/>
      <c r="AL16" s="713" t="s">
        <v>54</v>
      </c>
      <c r="AM16" s="694"/>
      <c r="AN16" s="717"/>
      <c r="AO16" s="719"/>
      <c r="AP16" s="719"/>
      <c r="AQ16" s="721"/>
      <c r="AR16" s="721"/>
      <c r="AS16" s="719"/>
      <c r="AT16" s="719"/>
      <c r="AU16" s="749"/>
      <c r="AV16" s="878" t="s">
        <v>48</v>
      </c>
      <c r="AW16" s="879"/>
      <c r="AX16" s="879"/>
      <c r="AY16" s="880"/>
      <c r="AZ16" s="878" t="s">
        <v>48</v>
      </c>
      <c r="BA16" s="879"/>
      <c r="BB16" s="879"/>
      <c r="BC16" s="880"/>
    </row>
    <row r="17" spans="1:55" s="18" customFormat="1" ht="30" customHeight="1" x14ac:dyDescent="0.25">
      <c r="A17" s="667"/>
      <c r="B17" s="173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672"/>
      <c r="S17" s="673"/>
      <c r="T17" s="674"/>
      <c r="U17" s="681"/>
      <c r="V17" s="682"/>
      <c r="W17" s="682"/>
      <c r="X17" s="682"/>
      <c r="Y17" s="682"/>
      <c r="Z17" s="682"/>
      <c r="AA17" s="682"/>
      <c r="AB17" s="683"/>
      <c r="AC17" s="711"/>
      <c r="AD17" s="713"/>
      <c r="AE17" s="711"/>
      <c r="AF17" s="724"/>
      <c r="AG17" s="724"/>
      <c r="AH17" s="724"/>
      <c r="AI17" s="724"/>
      <c r="AJ17" s="726"/>
      <c r="AK17" s="726"/>
      <c r="AL17" s="713"/>
      <c r="AM17" s="694"/>
      <c r="AN17" s="717"/>
      <c r="AO17" s="719"/>
      <c r="AP17" s="719"/>
      <c r="AQ17" s="721"/>
      <c r="AR17" s="721"/>
      <c r="AS17" s="719"/>
      <c r="AT17" s="719"/>
      <c r="AU17" s="749"/>
      <c r="AV17" s="745" t="s">
        <v>14</v>
      </c>
      <c r="AW17" s="747" t="s">
        <v>25</v>
      </c>
      <c r="AX17" s="747"/>
      <c r="AY17" s="748"/>
      <c r="AZ17" s="745" t="s">
        <v>14</v>
      </c>
      <c r="BA17" s="747" t="s">
        <v>25</v>
      </c>
      <c r="BB17" s="747"/>
      <c r="BC17" s="748"/>
    </row>
    <row r="18" spans="1:55" s="18" customFormat="1" ht="134.25" customHeight="1" thickBot="1" x14ac:dyDescent="0.3">
      <c r="A18" s="668"/>
      <c r="B18" s="17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675"/>
      <c r="S18" s="676"/>
      <c r="T18" s="677"/>
      <c r="U18" s="684"/>
      <c r="V18" s="685"/>
      <c r="W18" s="685"/>
      <c r="X18" s="685"/>
      <c r="Y18" s="685"/>
      <c r="Z18" s="685"/>
      <c r="AA18" s="685"/>
      <c r="AB18" s="686"/>
      <c r="AC18" s="712"/>
      <c r="AD18" s="714"/>
      <c r="AE18" s="712"/>
      <c r="AF18" s="168" t="s">
        <v>55</v>
      </c>
      <c r="AG18" s="169" t="s">
        <v>56</v>
      </c>
      <c r="AH18" s="168" t="s">
        <v>55</v>
      </c>
      <c r="AI18" s="169" t="s">
        <v>56</v>
      </c>
      <c r="AJ18" s="168" t="s">
        <v>55</v>
      </c>
      <c r="AK18" s="169" t="s">
        <v>56</v>
      </c>
      <c r="AL18" s="714"/>
      <c r="AM18" s="695"/>
      <c r="AN18" s="718"/>
      <c r="AO18" s="720"/>
      <c r="AP18" s="720"/>
      <c r="AQ18" s="722"/>
      <c r="AR18" s="722"/>
      <c r="AS18" s="720"/>
      <c r="AT18" s="720"/>
      <c r="AU18" s="750"/>
      <c r="AV18" s="746"/>
      <c r="AW18" s="170" t="s">
        <v>24</v>
      </c>
      <c r="AX18" s="170" t="s">
        <v>26</v>
      </c>
      <c r="AY18" s="171" t="s">
        <v>27</v>
      </c>
      <c r="AZ18" s="746"/>
      <c r="BA18" s="170" t="s">
        <v>24</v>
      </c>
      <c r="BB18" s="170" t="s">
        <v>26</v>
      </c>
      <c r="BC18" s="171" t="s">
        <v>27</v>
      </c>
    </row>
    <row r="19" spans="1:55" s="19" customFormat="1" ht="42.75" customHeight="1" thickBot="1" x14ac:dyDescent="0.3">
      <c r="A19" s="178">
        <v>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648">
        <v>2</v>
      </c>
      <c r="S19" s="649"/>
      <c r="T19" s="650"/>
      <c r="U19" s="651">
        <v>3</v>
      </c>
      <c r="V19" s="652"/>
      <c r="W19" s="652"/>
      <c r="X19" s="652"/>
      <c r="Y19" s="652"/>
      <c r="Z19" s="652"/>
      <c r="AA19" s="652"/>
      <c r="AB19" s="653"/>
      <c r="AC19" s="179">
        <v>4</v>
      </c>
      <c r="AD19" s="180">
        <v>5</v>
      </c>
      <c r="AE19" s="181">
        <v>6</v>
      </c>
      <c r="AF19" s="182">
        <v>7</v>
      </c>
      <c r="AG19" s="182">
        <v>8</v>
      </c>
      <c r="AH19" s="182">
        <v>9</v>
      </c>
      <c r="AI19" s="182">
        <v>10</v>
      </c>
      <c r="AJ19" s="182">
        <v>11</v>
      </c>
      <c r="AK19" s="182">
        <v>12</v>
      </c>
      <c r="AL19" s="180">
        <v>13</v>
      </c>
      <c r="AM19" s="183">
        <v>14</v>
      </c>
      <c r="AN19" s="181">
        <v>15</v>
      </c>
      <c r="AO19" s="182">
        <v>16</v>
      </c>
      <c r="AP19" s="182">
        <v>17</v>
      </c>
      <c r="AQ19" s="182">
        <v>18</v>
      </c>
      <c r="AR19" s="182">
        <v>19</v>
      </c>
      <c r="AS19" s="182">
        <v>20</v>
      </c>
      <c r="AT19" s="184">
        <v>21</v>
      </c>
      <c r="AU19" s="180">
        <v>22</v>
      </c>
      <c r="AV19" s="185">
        <v>23</v>
      </c>
      <c r="AW19" s="186">
        <v>24</v>
      </c>
      <c r="AX19" s="186">
        <v>25</v>
      </c>
      <c r="AY19" s="187">
        <v>26</v>
      </c>
      <c r="AZ19" s="188">
        <v>27</v>
      </c>
      <c r="BA19" s="189">
        <v>28</v>
      </c>
      <c r="BB19" s="189">
        <v>29</v>
      </c>
      <c r="BC19" s="190">
        <v>30</v>
      </c>
    </row>
    <row r="20" spans="1:55" s="532" customFormat="1" ht="49.8" customHeight="1" thickBot="1" x14ac:dyDescent="0.75">
      <c r="A20" s="871" t="s">
        <v>121</v>
      </c>
      <c r="B20" s="872"/>
      <c r="C20" s="872"/>
      <c r="D20" s="872"/>
      <c r="E20" s="872"/>
      <c r="F20" s="872"/>
      <c r="G20" s="872"/>
      <c r="H20" s="872"/>
      <c r="I20" s="872"/>
      <c r="J20" s="872"/>
      <c r="K20" s="872"/>
      <c r="L20" s="872"/>
      <c r="M20" s="872"/>
      <c r="N20" s="872"/>
      <c r="O20" s="872"/>
      <c r="P20" s="872"/>
      <c r="Q20" s="872"/>
      <c r="R20" s="872"/>
      <c r="S20" s="872"/>
      <c r="T20" s="872"/>
      <c r="U20" s="872"/>
      <c r="V20" s="872"/>
      <c r="W20" s="872"/>
      <c r="X20" s="872"/>
      <c r="Y20" s="872"/>
      <c r="Z20" s="872"/>
      <c r="AA20" s="872"/>
      <c r="AB20" s="872"/>
      <c r="AC20" s="872"/>
      <c r="AD20" s="872"/>
      <c r="AE20" s="872"/>
      <c r="AF20" s="872"/>
      <c r="AG20" s="872"/>
      <c r="AH20" s="872"/>
      <c r="AI20" s="872"/>
      <c r="AJ20" s="872"/>
      <c r="AK20" s="872"/>
      <c r="AL20" s="872"/>
      <c r="AM20" s="872"/>
      <c r="AN20" s="872"/>
      <c r="AO20" s="872"/>
      <c r="AP20" s="872"/>
      <c r="AQ20" s="872"/>
      <c r="AR20" s="872"/>
      <c r="AS20" s="872"/>
      <c r="AT20" s="872"/>
      <c r="AU20" s="872"/>
      <c r="AV20" s="872"/>
      <c r="AW20" s="872"/>
      <c r="AX20" s="872"/>
      <c r="AY20" s="872"/>
      <c r="AZ20" s="872"/>
      <c r="BA20" s="872"/>
      <c r="BB20" s="872"/>
      <c r="BC20" s="873"/>
    </row>
    <row r="21" spans="1:55" s="532" customFormat="1" ht="50.1" customHeight="1" thickBot="1" x14ac:dyDescent="0.75">
      <c r="A21" s="874" t="s">
        <v>151</v>
      </c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75"/>
      <c r="Z21" s="875"/>
      <c r="AA21" s="875"/>
      <c r="AB21" s="875"/>
      <c r="AC21" s="875"/>
      <c r="AD21" s="875"/>
      <c r="AE21" s="875"/>
      <c r="AF21" s="875"/>
      <c r="AG21" s="875"/>
      <c r="AH21" s="875"/>
      <c r="AI21" s="875"/>
      <c r="AJ21" s="875"/>
      <c r="AK21" s="875"/>
      <c r="AL21" s="875"/>
      <c r="AM21" s="875"/>
      <c r="AN21" s="875"/>
      <c r="AO21" s="875"/>
      <c r="AP21" s="875"/>
      <c r="AQ21" s="875"/>
      <c r="AR21" s="875"/>
      <c r="AS21" s="875"/>
      <c r="AT21" s="875"/>
      <c r="AU21" s="875"/>
      <c r="AV21" s="875"/>
      <c r="AW21" s="875"/>
      <c r="AX21" s="875"/>
      <c r="AY21" s="875"/>
      <c r="AZ21" s="875"/>
      <c r="BA21" s="875"/>
      <c r="BB21" s="875"/>
      <c r="BC21" s="876"/>
    </row>
    <row r="22" spans="1:55" s="532" customFormat="1" ht="50.1" customHeight="1" thickBot="1" x14ac:dyDescent="0.75">
      <c r="A22" s="874" t="s">
        <v>160</v>
      </c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5"/>
      <c r="AC22" s="875"/>
      <c r="AD22" s="875"/>
      <c r="AE22" s="875"/>
      <c r="AF22" s="875"/>
      <c r="AG22" s="875"/>
      <c r="AH22" s="875"/>
      <c r="AI22" s="875"/>
      <c r="AJ22" s="875"/>
      <c r="AK22" s="875"/>
      <c r="AL22" s="875"/>
      <c r="AM22" s="875"/>
      <c r="AN22" s="875"/>
      <c r="AO22" s="875"/>
      <c r="AP22" s="875"/>
      <c r="AQ22" s="875"/>
      <c r="AR22" s="875"/>
      <c r="AS22" s="875"/>
      <c r="AT22" s="875"/>
      <c r="AU22" s="875"/>
      <c r="AV22" s="875"/>
      <c r="AW22" s="875"/>
      <c r="AX22" s="875"/>
      <c r="AY22" s="875"/>
      <c r="AZ22" s="875"/>
      <c r="BA22" s="875"/>
      <c r="BB22" s="875"/>
      <c r="BC22" s="876"/>
    </row>
    <row r="23" spans="1:55" s="19" customFormat="1" ht="89.55" customHeight="1" x14ac:dyDescent="0.25">
      <c r="A23" s="514">
        <v>1</v>
      </c>
      <c r="B23" s="199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574" t="s">
        <v>152</v>
      </c>
      <c r="S23" s="659"/>
      <c r="T23" s="877"/>
      <c r="U23" s="661" t="s">
        <v>153</v>
      </c>
      <c r="V23" s="662"/>
      <c r="W23" s="662"/>
      <c r="X23" s="662"/>
      <c r="Y23" s="662"/>
      <c r="Z23" s="662"/>
      <c r="AA23" s="662"/>
      <c r="AB23" s="663"/>
      <c r="AC23" s="133">
        <v>14</v>
      </c>
      <c r="AD23" s="132">
        <f t="shared" ref="AD23:AD24" si="0">AC23*30</f>
        <v>420</v>
      </c>
      <c r="AE23" s="139">
        <f t="shared" ref="AE23:AE24" si="1">SUM(AF23:AK23)</f>
        <v>0</v>
      </c>
      <c r="AF23" s="130"/>
      <c r="AG23" s="130"/>
      <c r="AH23" s="140"/>
      <c r="AI23" s="130"/>
      <c r="AJ23" s="130"/>
      <c r="AK23" s="130"/>
      <c r="AL23" s="132"/>
      <c r="AM23" s="205">
        <f t="shared" ref="AM23:AM24" si="2">AD23-AE23</f>
        <v>420</v>
      </c>
      <c r="AN23" s="207"/>
      <c r="AO23" s="134">
        <v>3</v>
      </c>
      <c r="AP23" s="134"/>
      <c r="AQ23" s="134"/>
      <c r="AR23" s="134"/>
      <c r="AS23" s="134"/>
      <c r="AT23" s="134"/>
      <c r="AU23" s="208"/>
      <c r="AV23" s="207"/>
      <c r="AW23" s="193"/>
      <c r="AX23" s="193"/>
      <c r="AY23" s="208"/>
      <c r="AZ23" s="862"/>
      <c r="BA23" s="863"/>
      <c r="BB23" s="863"/>
      <c r="BC23" s="864"/>
    </row>
    <row r="24" spans="1:55" s="19" customFormat="1" ht="82.05" customHeight="1" thickBot="1" x14ac:dyDescent="0.3">
      <c r="A24" s="247">
        <v>2</v>
      </c>
      <c r="B24" s="20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563" t="s">
        <v>154</v>
      </c>
      <c r="S24" s="564"/>
      <c r="T24" s="858"/>
      <c r="U24" s="859" t="s">
        <v>153</v>
      </c>
      <c r="V24" s="860"/>
      <c r="W24" s="860"/>
      <c r="X24" s="860"/>
      <c r="Y24" s="860"/>
      <c r="Z24" s="860"/>
      <c r="AA24" s="860"/>
      <c r="AB24" s="861"/>
      <c r="AC24" s="117">
        <v>16</v>
      </c>
      <c r="AD24" s="143">
        <f t="shared" si="0"/>
        <v>480</v>
      </c>
      <c r="AE24" s="142">
        <f t="shared" si="1"/>
        <v>0</v>
      </c>
      <c r="AF24" s="118"/>
      <c r="AG24" s="118"/>
      <c r="AH24" s="138"/>
      <c r="AI24" s="118"/>
      <c r="AJ24" s="118"/>
      <c r="AK24" s="118"/>
      <c r="AL24" s="143"/>
      <c r="AM24" s="206">
        <f t="shared" si="2"/>
        <v>480</v>
      </c>
      <c r="AN24" s="209"/>
      <c r="AO24" s="120"/>
      <c r="AP24" s="120"/>
      <c r="AQ24" s="120"/>
      <c r="AR24" s="120"/>
      <c r="AS24" s="120"/>
      <c r="AT24" s="120"/>
      <c r="AU24" s="121"/>
      <c r="AV24" s="209"/>
      <c r="AW24" s="123"/>
      <c r="AX24" s="123"/>
      <c r="AY24" s="121"/>
      <c r="AZ24" s="862"/>
      <c r="BA24" s="863"/>
      <c r="BB24" s="863"/>
      <c r="BC24" s="864"/>
    </row>
    <row r="25" spans="1:55" s="21" customFormat="1" ht="50.1" customHeight="1" thickBot="1" x14ac:dyDescent="0.3">
      <c r="A25" s="760" t="s">
        <v>155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865"/>
      <c r="V25" s="865"/>
      <c r="W25" s="865"/>
      <c r="X25" s="865"/>
      <c r="Y25" s="865"/>
      <c r="Z25" s="865"/>
      <c r="AA25" s="865"/>
      <c r="AB25" s="866"/>
      <c r="AC25" s="291">
        <f>SUM(AC23:AC24)</f>
        <v>30</v>
      </c>
      <c r="AD25" s="292">
        <f>SUM(AD23:AD24)</f>
        <v>900</v>
      </c>
      <c r="AE25" s="408">
        <f>SUM(AE23:AE24)</f>
        <v>0</v>
      </c>
      <c r="AF25" s="409">
        <f>SUM(AF23:AF24)</f>
        <v>0</v>
      </c>
      <c r="AG25" s="409"/>
      <c r="AH25" s="409">
        <f>SUM(AH23:AH24)</f>
        <v>0</v>
      </c>
      <c r="AI25" s="295"/>
      <c r="AJ25" s="295">
        <f>SUM(AJ23:AJ24)</f>
        <v>0</v>
      </c>
      <c r="AK25" s="295">
        <f>SUM(AK23:AK24)</f>
        <v>0</v>
      </c>
      <c r="AL25" s="292"/>
      <c r="AM25" s="320">
        <f>SUM(AM23:AM24)</f>
        <v>900</v>
      </c>
      <c r="AN25" s="322">
        <f t="shared" ref="AN25:AU25" si="3">COUNTIF(AN23:AN24,"1")+COUNTIF(AN23:AN24,"2")+COUNTIF(AN23:AN24,"3")</f>
        <v>0</v>
      </c>
      <c r="AO25" s="323">
        <f t="shared" si="3"/>
        <v>1</v>
      </c>
      <c r="AP25" s="319">
        <f t="shared" si="3"/>
        <v>0</v>
      </c>
      <c r="AQ25" s="319">
        <f t="shared" si="3"/>
        <v>0</v>
      </c>
      <c r="AR25" s="319">
        <f t="shared" si="3"/>
        <v>0</v>
      </c>
      <c r="AS25" s="319">
        <f t="shared" si="3"/>
        <v>0</v>
      </c>
      <c r="AT25" s="319">
        <f t="shared" si="3"/>
        <v>0</v>
      </c>
      <c r="AU25" s="342">
        <f t="shared" si="3"/>
        <v>0</v>
      </c>
      <c r="AV25" s="404">
        <f t="shared" ref="AV25:BB25" si="4">SUM(AV23:AV24)</f>
        <v>0</v>
      </c>
      <c r="AW25" s="295">
        <f t="shared" si="4"/>
        <v>0</v>
      </c>
      <c r="AX25" s="295">
        <f t="shared" si="4"/>
        <v>0</v>
      </c>
      <c r="AY25" s="343">
        <f t="shared" si="4"/>
        <v>0</v>
      </c>
      <c r="AZ25" s="297">
        <f t="shared" si="4"/>
        <v>0</v>
      </c>
      <c r="BA25" s="295">
        <f t="shared" si="4"/>
        <v>0</v>
      </c>
      <c r="BB25" s="295">
        <f t="shared" si="4"/>
        <v>0</v>
      </c>
      <c r="BC25" s="343"/>
    </row>
    <row r="26" spans="1:55" s="21" customFormat="1" ht="50.1" customHeight="1" thickBot="1" x14ac:dyDescent="0.3">
      <c r="A26" s="757" t="s">
        <v>125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385">
        <f t="shared" ref="AC26:AF27" si="5">AC25</f>
        <v>30</v>
      </c>
      <c r="AD26" s="271">
        <f t="shared" si="5"/>
        <v>900</v>
      </c>
      <c r="AE26" s="410">
        <f t="shared" si="5"/>
        <v>0</v>
      </c>
      <c r="AF26" s="411">
        <f t="shared" si="5"/>
        <v>0</v>
      </c>
      <c r="AG26" s="411"/>
      <c r="AH26" s="411">
        <f>AH25</f>
        <v>0</v>
      </c>
      <c r="AI26" s="319"/>
      <c r="AJ26" s="319">
        <f>AJ25</f>
        <v>0</v>
      </c>
      <c r="AK26" s="319" t="e">
        <f>#REF!+AK25</f>
        <v>#REF!</v>
      </c>
      <c r="AL26" s="307"/>
      <c r="AM26" s="308">
        <f t="shared" ref="AM26:AP27" si="6">AM25</f>
        <v>900</v>
      </c>
      <c r="AN26" s="401">
        <f t="shared" si="6"/>
        <v>0</v>
      </c>
      <c r="AO26" s="327">
        <f t="shared" si="6"/>
        <v>1</v>
      </c>
      <c r="AP26" s="328">
        <f t="shared" si="6"/>
        <v>0</v>
      </c>
      <c r="AQ26" s="327"/>
      <c r="AR26" s="328">
        <f>AR25</f>
        <v>0</v>
      </c>
      <c r="AS26" s="328" t="e">
        <f>#REF!+AS25</f>
        <v>#REF!</v>
      </c>
      <c r="AT26" s="328"/>
      <c r="AU26" s="403">
        <f t="shared" ref="AU26:BB27" si="7">AU25</f>
        <v>0</v>
      </c>
      <c r="AV26" s="405">
        <f t="shared" si="7"/>
        <v>0</v>
      </c>
      <c r="AW26" s="311">
        <f t="shared" si="7"/>
        <v>0</v>
      </c>
      <c r="AX26" s="311">
        <f t="shared" si="7"/>
        <v>0</v>
      </c>
      <c r="AY26" s="406">
        <f t="shared" si="7"/>
        <v>0</v>
      </c>
      <c r="AZ26" s="405">
        <f t="shared" si="7"/>
        <v>0</v>
      </c>
      <c r="BA26" s="311">
        <f t="shared" si="7"/>
        <v>0</v>
      </c>
      <c r="BB26" s="311">
        <f t="shared" si="7"/>
        <v>0</v>
      </c>
      <c r="BC26" s="406"/>
    </row>
    <row r="27" spans="1:55" s="20" customFormat="1" ht="50.1" customHeight="1" thickBot="1" x14ac:dyDescent="0.3">
      <c r="A27" s="867" t="s">
        <v>75</v>
      </c>
      <c r="B27" s="868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9"/>
      <c r="AA27" s="869"/>
      <c r="AB27" s="870"/>
      <c r="AC27" s="282">
        <f t="shared" si="5"/>
        <v>30</v>
      </c>
      <c r="AD27" s="283">
        <f t="shared" si="5"/>
        <v>900</v>
      </c>
      <c r="AE27" s="413">
        <f t="shared" si="5"/>
        <v>0</v>
      </c>
      <c r="AF27" s="411">
        <f t="shared" si="5"/>
        <v>0</v>
      </c>
      <c r="AG27" s="414"/>
      <c r="AH27" s="414">
        <f>AH26</f>
        <v>0</v>
      </c>
      <c r="AI27" s="414"/>
      <c r="AJ27" s="414">
        <f>AJ26</f>
        <v>0</v>
      </c>
      <c r="AK27" s="274"/>
      <c r="AL27" s="271"/>
      <c r="AM27" s="412">
        <f t="shared" si="6"/>
        <v>900</v>
      </c>
      <c r="AN27" s="402">
        <f t="shared" si="6"/>
        <v>0</v>
      </c>
      <c r="AO27" s="276">
        <f t="shared" si="6"/>
        <v>1</v>
      </c>
      <c r="AP27" s="278">
        <f t="shared" si="6"/>
        <v>0</v>
      </c>
      <c r="AQ27" s="278" t="e">
        <f>#REF!+AQ26</f>
        <v>#REF!</v>
      </c>
      <c r="AR27" s="278">
        <f>AR26</f>
        <v>0</v>
      </c>
      <c r="AS27" s="278" t="e">
        <f>#REF!+AS26</f>
        <v>#REF!</v>
      </c>
      <c r="AT27" s="278" t="e">
        <f>#REF!+AT26</f>
        <v>#REF!</v>
      </c>
      <c r="AU27" s="337">
        <f t="shared" si="7"/>
        <v>0</v>
      </c>
      <c r="AV27" s="338">
        <f t="shared" si="7"/>
        <v>0</v>
      </c>
      <c r="AW27" s="289">
        <f t="shared" si="7"/>
        <v>0</v>
      </c>
      <c r="AX27" s="289">
        <f t="shared" si="7"/>
        <v>0</v>
      </c>
      <c r="AY27" s="288">
        <f t="shared" si="7"/>
        <v>0</v>
      </c>
      <c r="AZ27" s="407">
        <f t="shared" si="7"/>
        <v>0</v>
      </c>
      <c r="BA27" s="289">
        <f t="shared" si="7"/>
        <v>0</v>
      </c>
      <c r="BB27" s="289">
        <f t="shared" si="7"/>
        <v>0</v>
      </c>
      <c r="BC27" s="288">
        <f>BC26</f>
        <v>0</v>
      </c>
    </row>
    <row r="28" spans="1:55" s="20" customFormat="1" ht="40.049999999999997" customHeight="1" x14ac:dyDescent="0.25">
      <c r="A28" s="62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624"/>
      <c r="T28" s="624"/>
      <c r="U28" s="80"/>
      <c r="V28" s="80"/>
      <c r="W28" s="79"/>
      <c r="X28" s="79"/>
      <c r="Y28" s="79"/>
      <c r="Z28" s="625" t="s">
        <v>28</v>
      </c>
      <c r="AA28" s="626"/>
      <c r="AB28" s="627"/>
      <c r="AC28" s="610" t="s">
        <v>29</v>
      </c>
      <c r="AD28" s="611"/>
      <c r="AE28" s="611"/>
      <c r="AF28" s="611"/>
      <c r="AG28" s="611"/>
      <c r="AH28" s="611"/>
      <c r="AI28" s="611"/>
      <c r="AJ28" s="611"/>
      <c r="AK28" s="611"/>
      <c r="AL28" s="611"/>
      <c r="AM28" s="612"/>
      <c r="AN28" s="386">
        <f>AN27</f>
        <v>0</v>
      </c>
      <c r="AO28" s="160"/>
      <c r="AP28" s="160"/>
      <c r="AQ28" s="160"/>
      <c r="AR28" s="160"/>
      <c r="AS28" s="160"/>
      <c r="AT28" s="160"/>
      <c r="AU28" s="161"/>
      <c r="AV28" s="390">
        <f>COUNTIF(AN23:AN24,"1")</f>
        <v>0</v>
      </c>
      <c r="AW28" s="150"/>
      <c r="AX28" s="150"/>
      <c r="AY28" s="151"/>
      <c r="AZ28" s="392">
        <f>COUNTIF(AN23:AN24,"2")</f>
        <v>0</v>
      </c>
      <c r="BA28" s="393"/>
      <c r="BB28" s="393"/>
      <c r="BC28" s="394"/>
    </row>
    <row r="29" spans="1:55" s="20" customFormat="1" ht="40.049999999999997" customHeight="1" x14ac:dyDescent="0.25">
      <c r="A29" s="62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613"/>
      <c r="T29" s="613"/>
      <c r="U29" s="80"/>
      <c r="V29" s="80"/>
      <c r="W29" s="79"/>
      <c r="X29" s="79"/>
      <c r="Y29" s="79"/>
      <c r="Z29" s="628"/>
      <c r="AA29" s="629"/>
      <c r="AB29" s="602"/>
      <c r="AC29" s="599" t="s">
        <v>30</v>
      </c>
      <c r="AD29" s="600"/>
      <c r="AE29" s="600"/>
      <c r="AF29" s="600"/>
      <c r="AG29" s="600"/>
      <c r="AH29" s="600"/>
      <c r="AI29" s="600"/>
      <c r="AJ29" s="600"/>
      <c r="AK29" s="600"/>
      <c r="AL29" s="601"/>
      <c r="AM29" s="602"/>
      <c r="AN29" s="152"/>
      <c r="AO29" s="156">
        <f>AO27</f>
        <v>1</v>
      </c>
      <c r="AP29" s="104"/>
      <c r="AQ29" s="104"/>
      <c r="AR29" s="104"/>
      <c r="AS29" s="104"/>
      <c r="AT29" s="104"/>
      <c r="AU29" s="105"/>
      <c r="AV29" s="391"/>
      <c r="AW29" s="104">
        <f>COUNTIF(AO23:AO24,"3")</f>
        <v>1</v>
      </c>
      <c r="AX29" s="104"/>
      <c r="AY29" s="105"/>
      <c r="AZ29" s="395"/>
      <c r="BA29" s="162">
        <f>COUNTIF(AO23:AO24,"2")</f>
        <v>0</v>
      </c>
      <c r="BB29" s="396"/>
      <c r="BC29" s="397"/>
    </row>
    <row r="30" spans="1:55" s="20" customFormat="1" ht="40.049999999999997" customHeight="1" x14ac:dyDescent="0.25">
      <c r="A30" s="62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613"/>
      <c r="T30" s="613"/>
      <c r="U30" s="80"/>
      <c r="V30" s="80"/>
      <c r="W30" s="79"/>
      <c r="X30" s="79"/>
      <c r="Y30" s="79"/>
      <c r="Z30" s="628"/>
      <c r="AA30" s="629"/>
      <c r="AB30" s="602"/>
      <c r="AC30" s="599" t="s">
        <v>31</v>
      </c>
      <c r="AD30" s="600"/>
      <c r="AE30" s="600"/>
      <c r="AF30" s="600"/>
      <c r="AG30" s="600"/>
      <c r="AH30" s="600"/>
      <c r="AI30" s="600"/>
      <c r="AJ30" s="600"/>
      <c r="AK30" s="600"/>
      <c r="AL30" s="601"/>
      <c r="AM30" s="602"/>
      <c r="AN30" s="152"/>
      <c r="AO30" s="104"/>
      <c r="AP30" s="158">
        <f>AP27</f>
        <v>0</v>
      </c>
      <c r="AQ30" s="162"/>
      <c r="AR30" s="162"/>
      <c r="AS30" s="162"/>
      <c r="AT30" s="162"/>
      <c r="AU30" s="387"/>
      <c r="AV30" s="391"/>
      <c r="AW30" s="104"/>
      <c r="AX30" s="162">
        <f>COUNTIF(AP23:AP24,"1")</f>
        <v>0</v>
      </c>
      <c r="AY30" s="105"/>
      <c r="AZ30" s="395"/>
      <c r="BA30" s="396"/>
      <c r="BB30" s="398">
        <f>COUNTIF(AP23:AP24,"2")</f>
        <v>0</v>
      </c>
      <c r="BC30" s="397"/>
    </row>
    <row r="31" spans="1:55" s="20" customFormat="1" ht="40.049999999999997" customHeight="1" x14ac:dyDescent="0.25">
      <c r="A31" s="62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 t="s">
        <v>32</v>
      </c>
      <c r="S31" s="614"/>
      <c r="T31" s="614"/>
      <c r="U31" s="80"/>
      <c r="V31" s="80"/>
      <c r="W31" s="79"/>
      <c r="X31" s="79"/>
      <c r="Y31" s="79"/>
      <c r="Z31" s="628"/>
      <c r="AA31" s="629"/>
      <c r="AB31" s="602"/>
      <c r="AC31" s="599" t="s">
        <v>33</v>
      </c>
      <c r="AD31" s="600"/>
      <c r="AE31" s="600"/>
      <c r="AF31" s="600"/>
      <c r="AG31" s="600"/>
      <c r="AH31" s="600"/>
      <c r="AI31" s="600"/>
      <c r="AJ31" s="600"/>
      <c r="AK31" s="600"/>
      <c r="AL31" s="601"/>
      <c r="AM31" s="602"/>
      <c r="AN31" s="152"/>
      <c r="AO31" s="104"/>
      <c r="AP31" s="162"/>
      <c r="AQ31" s="162"/>
      <c r="AR31" s="162"/>
      <c r="AS31" s="162"/>
      <c r="AT31" s="162"/>
      <c r="AU31" s="387"/>
      <c r="AV31" s="391"/>
      <c r="AW31" s="104"/>
      <c r="AX31" s="104"/>
      <c r="AY31" s="105"/>
      <c r="AZ31" s="395"/>
      <c r="BA31" s="396"/>
      <c r="BB31" s="396"/>
      <c r="BC31" s="397"/>
    </row>
    <row r="32" spans="1:55" s="20" customFormat="1" ht="40.049999999999997" customHeight="1" x14ac:dyDescent="0.5">
      <c r="A32" s="62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632" t="s">
        <v>40</v>
      </c>
      <c r="S32" s="603"/>
      <c r="T32" s="113"/>
      <c r="U32" s="80"/>
      <c r="V32" s="80"/>
      <c r="W32" s="81"/>
      <c r="X32" s="81"/>
      <c r="Y32" s="81"/>
      <c r="Z32" s="628"/>
      <c r="AA32" s="629"/>
      <c r="AB32" s="602"/>
      <c r="AC32" s="599" t="s">
        <v>34</v>
      </c>
      <c r="AD32" s="600"/>
      <c r="AE32" s="600"/>
      <c r="AF32" s="600"/>
      <c r="AG32" s="600"/>
      <c r="AH32" s="600"/>
      <c r="AI32" s="600"/>
      <c r="AJ32" s="600"/>
      <c r="AK32" s="600"/>
      <c r="AL32" s="601"/>
      <c r="AM32" s="602"/>
      <c r="AN32" s="152"/>
      <c r="AO32" s="104"/>
      <c r="AP32" s="162"/>
      <c r="AQ32" s="162"/>
      <c r="AR32" s="158">
        <f>AR27</f>
        <v>0</v>
      </c>
      <c r="AS32" s="162"/>
      <c r="AT32" s="162"/>
      <c r="AU32" s="387"/>
      <c r="AV32" s="391">
        <f>COUNTIF(AR23:AR24,"1")</f>
        <v>0</v>
      </c>
      <c r="AW32" s="104"/>
      <c r="AX32" s="104"/>
      <c r="AY32" s="105"/>
      <c r="AZ32" s="399">
        <f>COUNTIF(AR23:AR24,"2")</f>
        <v>0</v>
      </c>
      <c r="BA32" s="396"/>
      <c r="BB32" s="396"/>
      <c r="BC32" s="397"/>
    </row>
    <row r="33" spans="1:55" s="20" customFormat="1" ht="40.049999999999997" customHeight="1" x14ac:dyDescent="0.25">
      <c r="A33" s="62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595" t="s">
        <v>41</v>
      </c>
      <c r="S33" s="603"/>
      <c r="T33" s="113"/>
      <c r="U33" s="80"/>
      <c r="V33" s="80"/>
      <c r="W33" s="79"/>
      <c r="X33" s="79"/>
      <c r="Y33" s="79"/>
      <c r="Z33" s="628"/>
      <c r="AA33" s="629"/>
      <c r="AB33" s="602"/>
      <c r="AC33" s="599" t="s">
        <v>21</v>
      </c>
      <c r="AD33" s="600"/>
      <c r="AE33" s="600"/>
      <c r="AF33" s="600"/>
      <c r="AG33" s="600"/>
      <c r="AH33" s="600"/>
      <c r="AI33" s="600"/>
      <c r="AJ33" s="600"/>
      <c r="AK33" s="600"/>
      <c r="AL33" s="601"/>
      <c r="AM33" s="602"/>
      <c r="AN33" s="152"/>
      <c r="AO33" s="104"/>
      <c r="AP33" s="162"/>
      <c r="AQ33" s="162"/>
      <c r="AR33" s="162"/>
      <c r="AS33" s="158" t="e">
        <f>AS27</f>
        <v>#REF!</v>
      </c>
      <c r="AT33" s="162"/>
      <c r="AU33" s="387"/>
      <c r="AV33" s="152"/>
      <c r="AW33" s="162" t="e">
        <f>COUNTIF(AS23:AS24,"1")+COUNTIF(#REF!,"1")+COUNTIF(#REF!,"1")+COUNTIF(#REF!,"1")/3</f>
        <v>#REF!</v>
      </c>
      <c r="AX33" s="104"/>
      <c r="AY33" s="105"/>
      <c r="AZ33" s="395"/>
      <c r="BA33" s="162" t="e">
        <f>COUNTIF(AW23:AW24,"2")+COUNTIF(#REF!,"2")+COUNTIF(#REF!,"2")+COUNTIF(#REF!,"2")/3</f>
        <v>#REF!</v>
      </c>
      <c r="BB33" s="396"/>
      <c r="BC33" s="397"/>
    </row>
    <row r="34" spans="1:55" s="20" customFormat="1" ht="40.049999999999997" customHeight="1" x14ac:dyDescent="0.25">
      <c r="A34" s="62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595" t="s">
        <v>42</v>
      </c>
      <c r="S34" s="603"/>
      <c r="T34" s="113"/>
      <c r="U34" s="80"/>
      <c r="V34" s="80"/>
      <c r="W34" s="79"/>
      <c r="X34" s="79"/>
      <c r="Y34" s="79"/>
      <c r="Z34" s="628"/>
      <c r="AA34" s="629"/>
      <c r="AB34" s="602"/>
      <c r="AC34" s="599" t="s">
        <v>22</v>
      </c>
      <c r="AD34" s="600"/>
      <c r="AE34" s="600"/>
      <c r="AF34" s="600"/>
      <c r="AG34" s="600"/>
      <c r="AH34" s="600"/>
      <c r="AI34" s="600"/>
      <c r="AJ34" s="600"/>
      <c r="AK34" s="600"/>
      <c r="AL34" s="601"/>
      <c r="AM34" s="602"/>
      <c r="AN34" s="152"/>
      <c r="AO34" s="104"/>
      <c r="AP34" s="162"/>
      <c r="AQ34" s="162"/>
      <c r="AR34" s="162"/>
      <c r="AS34" s="162"/>
      <c r="AT34" s="162"/>
      <c r="AU34" s="387"/>
      <c r="AV34" s="152"/>
      <c r="AW34" s="104"/>
      <c r="AX34" s="104"/>
      <c r="AY34" s="105"/>
      <c r="AZ34" s="395"/>
      <c r="BA34" s="396"/>
      <c r="BB34" s="396"/>
      <c r="BC34" s="397"/>
    </row>
    <row r="35" spans="1:55" s="20" customFormat="1" ht="40.049999999999997" customHeight="1" thickBot="1" x14ac:dyDescent="0.3">
      <c r="A35" s="62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595" t="s">
        <v>43</v>
      </c>
      <c r="S35" s="603"/>
      <c r="T35" s="603"/>
      <c r="U35" s="80"/>
      <c r="V35" s="80"/>
      <c r="W35" s="79"/>
      <c r="X35" s="79"/>
      <c r="Y35" s="79"/>
      <c r="Z35" s="630"/>
      <c r="AA35" s="631"/>
      <c r="AB35" s="607"/>
      <c r="AC35" s="604" t="s">
        <v>35</v>
      </c>
      <c r="AD35" s="605"/>
      <c r="AE35" s="605"/>
      <c r="AF35" s="605"/>
      <c r="AG35" s="605"/>
      <c r="AH35" s="605"/>
      <c r="AI35" s="605"/>
      <c r="AJ35" s="605"/>
      <c r="AK35" s="605"/>
      <c r="AL35" s="606"/>
      <c r="AM35" s="607"/>
      <c r="AN35" s="153"/>
      <c r="AO35" s="154"/>
      <c r="AP35" s="388"/>
      <c r="AQ35" s="388"/>
      <c r="AR35" s="388"/>
      <c r="AS35" s="388"/>
      <c r="AT35" s="388"/>
      <c r="AU35" s="389">
        <f>AU27</f>
        <v>0</v>
      </c>
      <c r="AV35" s="153"/>
      <c r="AW35" s="154"/>
      <c r="AX35" s="154"/>
      <c r="AY35" s="400">
        <f>COUNTIF(AU23:AU24,"1")</f>
        <v>0</v>
      </c>
      <c r="AZ35" s="270"/>
      <c r="BA35" s="265"/>
      <c r="BB35" s="265"/>
      <c r="BC35" s="318" t="e">
        <f>COUNTIF(AU23:AU24,"2")+COUNTIF(#REF!,"2")+COUNTIF(#REF!,"2")+COUNTIF(#REF!,"2")/3</f>
        <v>#REF!</v>
      </c>
    </row>
    <row r="36" spans="1:55" s="20" customFormat="1" ht="13.8" x14ac:dyDescent="0.25">
      <c r="U36" s="22"/>
      <c r="V36" s="22"/>
      <c r="W36" s="22"/>
      <c r="X36" s="22"/>
      <c r="Y36" s="22"/>
      <c r="Z36" s="22"/>
      <c r="AA36" s="22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55" s="20" customFormat="1" ht="13.8" x14ac:dyDescent="0.25">
      <c r="U37" s="22"/>
      <c r="V37" s="22"/>
      <c r="W37" s="22"/>
      <c r="X37" s="22"/>
      <c r="Y37" s="22"/>
      <c r="Z37" s="22"/>
      <c r="AA37" s="22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55" s="78" customFormat="1" ht="33.75" customHeight="1" x14ac:dyDescent="0.6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595"/>
      <c r="T38" s="596"/>
      <c r="U38" s="596"/>
      <c r="V38" s="596"/>
      <c r="W38" s="82"/>
      <c r="X38" s="82"/>
      <c r="Y38" s="82"/>
      <c r="Z38" s="83"/>
      <c r="AA38" s="86"/>
      <c r="AB38" s="86"/>
      <c r="AC38" s="593"/>
      <c r="AD38" s="594"/>
      <c r="AE38" s="594"/>
      <c r="AF38" s="594"/>
      <c r="AG38" s="594"/>
      <c r="AH38" s="594"/>
      <c r="AI38" s="594"/>
      <c r="AJ38" s="594"/>
      <c r="AK38" s="594"/>
      <c r="AL38" s="594"/>
      <c r="AM38" s="594"/>
      <c r="AN38" s="594"/>
      <c r="AO38" s="594"/>
      <c r="AP38" s="594"/>
      <c r="AQ38" s="594"/>
      <c r="AR38" s="594"/>
      <c r="AS38" s="594"/>
      <c r="AT38" s="594"/>
      <c r="AU38" s="594"/>
      <c r="AV38" s="594"/>
      <c r="AW38" s="594"/>
      <c r="AX38" s="594"/>
      <c r="AY38" s="594"/>
      <c r="AZ38" s="594"/>
      <c r="BA38" s="86"/>
      <c r="BB38" s="86"/>
      <c r="BC38" s="86"/>
    </row>
    <row r="39" spans="1:55" s="78" customFormat="1" ht="33.75" customHeight="1" x14ac:dyDescent="0.6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110"/>
      <c r="T39" s="111"/>
      <c r="U39" s="111"/>
      <c r="V39" s="111"/>
      <c r="W39" s="82"/>
      <c r="X39" s="82"/>
      <c r="Y39" s="82"/>
      <c r="Z39" s="83"/>
      <c r="AA39" s="86"/>
      <c r="AB39" s="86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86"/>
      <c r="BB39" s="86"/>
      <c r="BC39" s="86"/>
    </row>
    <row r="40" spans="1:55" s="78" customFormat="1" ht="33.75" customHeight="1" x14ac:dyDescent="0.6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110"/>
      <c r="T40" s="111"/>
      <c r="U40" s="111"/>
      <c r="V40" s="111"/>
      <c r="W40" s="82"/>
      <c r="X40" s="82"/>
      <c r="Y40" s="82"/>
      <c r="Z40" s="83"/>
      <c r="AA40" s="86"/>
      <c r="AB40" s="86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86"/>
      <c r="BB40" s="86"/>
      <c r="BC40" s="86"/>
    </row>
    <row r="41" spans="1:55" s="78" customFormat="1" ht="33.75" customHeight="1" thickBot="1" x14ac:dyDescent="0.65">
      <c r="A41" s="821" t="s">
        <v>126</v>
      </c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349"/>
      <c r="Z41" s="809" t="s">
        <v>127</v>
      </c>
      <c r="AA41" s="809"/>
      <c r="AB41" s="809"/>
      <c r="AC41" s="809"/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350"/>
      <c r="AY41" s="350"/>
      <c r="AZ41" s="109"/>
      <c r="BA41" s="86"/>
      <c r="BB41" s="86"/>
      <c r="BC41" s="86"/>
    </row>
    <row r="42" spans="1:55" s="78" customFormat="1" ht="74.400000000000006" customHeight="1" thickBot="1" x14ac:dyDescent="0.65">
      <c r="A42" s="415" t="s">
        <v>128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834" t="s">
        <v>129</v>
      </c>
      <c r="S42" s="835"/>
      <c r="T42" s="352" t="s">
        <v>130</v>
      </c>
      <c r="U42" s="836" t="s">
        <v>131</v>
      </c>
      <c r="V42" s="837"/>
      <c r="W42" s="838" t="s">
        <v>132</v>
      </c>
      <c r="X42" s="839"/>
      <c r="Y42" s="355"/>
      <c r="Z42" s="433" t="s">
        <v>128</v>
      </c>
      <c r="AA42" s="840" t="s">
        <v>133</v>
      </c>
      <c r="AB42" s="841"/>
      <c r="AC42" s="841"/>
      <c r="AD42" s="841"/>
      <c r="AE42" s="841"/>
      <c r="AF42" s="841"/>
      <c r="AG42" s="841"/>
      <c r="AH42" s="841"/>
      <c r="AI42" s="841"/>
      <c r="AJ42" s="841"/>
      <c r="AK42" s="841"/>
      <c r="AL42" s="841"/>
      <c r="AM42" s="841"/>
      <c r="AN42" s="841"/>
      <c r="AO42" s="841"/>
      <c r="AP42" s="841"/>
      <c r="AQ42" s="842"/>
      <c r="AR42" s="843" t="s">
        <v>130</v>
      </c>
      <c r="AS42" s="844"/>
      <c r="AT42" s="844"/>
      <c r="AU42" s="844"/>
      <c r="AV42" s="844"/>
      <c r="AW42" s="845"/>
      <c r="AX42" s="350"/>
      <c r="AY42" s="350"/>
      <c r="AZ42" s="109"/>
      <c r="BA42" s="86"/>
      <c r="BB42" s="86"/>
      <c r="BC42" s="86"/>
    </row>
    <row r="43" spans="1:55" s="78" customFormat="1" ht="57.6" customHeight="1" thickBot="1" x14ac:dyDescent="0.65">
      <c r="A43" s="353">
        <v>1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846" t="s">
        <v>122</v>
      </c>
      <c r="S43" s="847"/>
      <c r="T43" s="436" t="s">
        <v>156</v>
      </c>
      <c r="U43" s="848">
        <v>8</v>
      </c>
      <c r="V43" s="849"/>
      <c r="W43" s="850">
        <v>3</v>
      </c>
      <c r="X43" s="851"/>
      <c r="Y43" s="346"/>
      <c r="Z43" s="434">
        <v>1</v>
      </c>
      <c r="AA43" s="852" t="s">
        <v>134</v>
      </c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  <c r="AM43" s="853"/>
      <c r="AN43" s="853"/>
      <c r="AO43" s="853"/>
      <c r="AP43" s="853"/>
      <c r="AQ43" s="854"/>
      <c r="AR43" s="855" t="s">
        <v>157</v>
      </c>
      <c r="AS43" s="856"/>
      <c r="AT43" s="856"/>
      <c r="AU43" s="856"/>
      <c r="AV43" s="856"/>
      <c r="AW43" s="857"/>
      <c r="AX43" s="350"/>
      <c r="AY43" s="350"/>
      <c r="AZ43" s="109"/>
      <c r="BA43" s="86"/>
      <c r="BB43" s="86"/>
      <c r="BC43" s="86"/>
    </row>
    <row r="44" spans="1:55" s="78" customFormat="1" ht="33.75" customHeight="1" x14ac:dyDescent="0.6">
      <c r="A44" s="355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7"/>
      <c r="S44" s="357"/>
      <c r="T44" s="358"/>
      <c r="U44" s="359"/>
      <c r="V44" s="359"/>
      <c r="W44" s="355"/>
      <c r="X44" s="355"/>
      <c r="Y44" s="346"/>
      <c r="Z44" s="345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60"/>
      <c r="AS44" s="360"/>
      <c r="AT44" s="360"/>
      <c r="AU44" s="360"/>
      <c r="AV44" s="360"/>
      <c r="AW44" s="360"/>
      <c r="AX44" s="350"/>
      <c r="AY44" s="350"/>
      <c r="AZ44" s="109"/>
      <c r="BA44" s="86"/>
      <c r="BB44" s="86"/>
      <c r="BC44" s="86"/>
    </row>
    <row r="45" spans="1:55" s="78" customFormat="1" ht="33.75" customHeight="1" x14ac:dyDescent="0.6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61"/>
      <c r="T45" s="362"/>
      <c r="U45" s="362"/>
      <c r="V45" s="362"/>
      <c r="W45" s="345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63"/>
      <c r="AP45" s="363"/>
      <c r="AQ45" s="363"/>
      <c r="AR45" s="346"/>
      <c r="AS45" s="364"/>
      <c r="AT45" s="364"/>
      <c r="AU45" s="364"/>
      <c r="AV45" s="364"/>
      <c r="AW45" s="364"/>
      <c r="AX45" s="350"/>
      <c r="AY45" s="350"/>
      <c r="AZ45" s="109"/>
      <c r="BA45" s="86"/>
      <c r="BB45" s="86"/>
      <c r="BC45" s="86"/>
    </row>
    <row r="46" spans="1:55" s="78" customFormat="1" ht="33.75" customHeight="1" x14ac:dyDescent="0.6">
      <c r="A46" s="813" t="s">
        <v>135</v>
      </c>
      <c r="B46" s="814"/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109"/>
      <c r="BA46" s="86"/>
      <c r="BB46" s="86"/>
      <c r="BC46" s="86"/>
    </row>
    <row r="47" spans="1:55" s="78" customFormat="1" ht="33.75" customHeight="1" thickBot="1" x14ac:dyDescent="0.65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66"/>
      <c r="T47" s="367"/>
      <c r="U47" s="368"/>
      <c r="V47" s="369"/>
      <c r="W47" s="369"/>
      <c r="X47" s="369"/>
      <c r="Y47" s="369"/>
      <c r="Z47" s="369"/>
      <c r="AA47" s="369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109"/>
      <c r="BA47" s="86"/>
      <c r="BB47" s="86"/>
      <c r="BC47" s="86"/>
    </row>
    <row r="48" spans="1:55" s="78" customFormat="1" ht="33.75" customHeight="1" x14ac:dyDescent="0.6">
      <c r="A48" s="815" t="s">
        <v>136</v>
      </c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7"/>
      <c r="S48" s="823" t="s">
        <v>137</v>
      </c>
      <c r="T48" s="815" t="s">
        <v>138</v>
      </c>
      <c r="U48" s="816"/>
      <c r="V48" s="817"/>
      <c r="W48" s="826" t="s">
        <v>139</v>
      </c>
      <c r="X48" s="827"/>
      <c r="Y48" s="830" t="s">
        <v>140</v>
      </c>
      <c r="Z48" s="831"/>
      <c r="AA48" s="350"/>
      <c r="AB48" s="350"/>
      <c r="AC48" s="811"/>
      <c r="AD48" s="811"/>
      <c r="AE48" s="811"/>
      <c r="AF48" s="811"/>
      <c r="AG48" s="347"/>
      <c r="AH48" s="347"/>
      <c r="AI48" s="805"/>
      <c r="AJ48" s="805"/>
      <c r="AK48" s="805"/>
      <c r="AL48" s="805"/>
      <c r="AM48" s="805"/>
      <c r="AN48" s="805"/>
      <c r="AO48" s="811"/>
      <c r="AP48" s="811"/>
      <c r="AQ48" s="811"/>
      <c r="AR48" s="811"/>
      <c r="AS48" s="811"/>
      <c r="AT48" s="811"/>
      <c r="AU48" s="812"/>
      <c r="AV48" s="812"/>
      <c r="AW48" s="810"/>
      <c r="AX48" s="810"/>
      <c r="AY48" s="810"/>
      <c r="AZ48" s="109"/>
      <c r="BA48" s="86"/>
      <c r="BB48" s="86"/>
      <c r="BC48" s="86"/>
    </row>
    <row r="49" spans="1:56" s="78" customFormat="1" ht="64.8" customHeight="1" thickBot="1" x14ac:dyDescent="0.65">
      <c r="A49" s="818"/>
      <c r="B49" s="805"/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19"/>
      <c r="S49" s="824"/>
      <c r="T49" s="818"/>
      <c r="U49" s="805"/>
      <c r="V49" s="819"/>
      <c r="W49" s="828"/>
      <c r="X49" s="829"/>
      <c r="Y49" s="832"/>
      <c r="Z49" s="833"/>
      <c r="AA49" s="350"/>
      <c r="AB49" s="350"/>
      <c r="AC49" s="811"/>
      <c r="AD49" s="811"/>
      <c r="AE49" s="811"/>
      <c r="AF49" s="811"/>
      <c r="AG49" s="347"/>
      <c r="AH49" s="347"/>
      <c r="AI49" s="805"/>
      <c r="AJ49" s="805"/>
      <c r="AK49" s="805"/>
      <c r="AL49" s="805"/>
      <c r="AM49" s="805"/>
      <c r="AN49" s="805"/>
      <c r="AO49" s="811"/>
      <c r="AP49" s="811"/>
      <c r="AQ49" s="811"/>
      <c r="AR49" s="811"/>
      <c r="AS49" s="811"/>
      <c r="AT49" s="811"/>
      <c r="AU49" s="812"/>
      <c r="AV49" s="812"/>
      <c r="AW49" s="810"/>
      <c r="AX49" s="810"/>
      <c r="AY49" s="810"/>
      <c r="AZ49" s="109"/>
      <c r="BA49" s="86"/>
      <c r="BB49" s="86"/>
      <c r="BC49" s="86"/>
    </row>
    <row r="50" spans="1:56" s="78" customFormat="1" ht="57.6" customHeight="1" thickBot="1" x14ac:dyDescent="0.65">
      <c r="A50" s="820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2"/>
      <c r="S50" s="825"/>
      <c r="T50" s="820"/>
      <c r="U50" s="821"/>
      <c r="V50" s="822"/>
      <c r="W50" s="419" t="s">
        <v>141</v>
      </c>
      <c r="X50" s="424" t="s">
        <v>142</v>
      </c>
      <c r="Y50" s="419" t="s">
        <v>141</v>
      </c>
      <c r="Z50" s="420" t="s">
        <v>142</v>
      </c>
      <c r="AA50" s="348"/>
      <c r="AB50" s="348"/>
      <c r="AC50" s="811"/>
      <c r="AD50" s="811"/>
      <c r="AE50" s="811"/>
      <c r="AF50" s="811"/>
      <c r="AG50" s="347"/>
      <c r="AH50" s="347"/>
      <c r="AI50" s="805"/>
      <c r="AJ50" s="805"/>
      <c r="AK50" s="805"/>
      <c r="AL50" s="805"/>
      <c r="AM50" s="805"/>
      <c r="AN50" s="805"/>
      <c r="AO50" s="811"/>
      <c r="AP50" s="811"/>
      <c r="AQ50" s="811"/>
      <c r="AR50" s="811"/>
      <c r="AS50" s="811"/>
      <c r="AT50" s="811"/>
      <c r="AU50" s="345"/>
      <c r="AV50" s="345"/>
      <c r="AW50" s="345"/>
      <c r="AX50" s="345"/>
      <c r="AY50" s="345"/>
      <c r="AZ50" s="109"/>
      <c r="BA50" s="86"/>
      <c r="BB50" s="86"/>
      <c r="BC50" s="86"/>
    </row>
    <row r="51" spans="1:56" s="78" customFormat="1" ht="91.2" customHeight="1" thickBot="1" x14ac:dyDescent="0.65">
      <c r="A51" s="799" t="s">
        <v>143</v>
      </c>
      <c r="B51" s="800"/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1"/>
      <c r="S51" s="416">
        <v>34</v>
      </c>
      <c r="T51" s="802" t="s">
        <v>123</v>
      </c>
      <c r="U51" s="803"/>
      <c r="V51" s="804"/>
      <c r="W51" s="418">
        <v>5</v>
      </c>
      <c r="X51" s="425">
        <v>0</v>
      </c>
      <c r="Y51" s="428">
        <f>S51*W51</f>
        <v>170</v>
      </c>
      <c r="Z51" s="429">
        <f>S51*X51</f>
        <v>0</v>
      </c>
      <c r="AA51" s="348"/>
      <c r="AB51" s="348"/>
      <c r="AC51" s="809"/>
      <c r="AD51" s="809"/>
      <c r="AE51" s="809"/>
      <c r="AF51" s="809"/>
      <c r="AG51" s="371"/>
      <c r="AH51" s="371"/>
      <c r="AI51" s="796"/>
      <c r="AJ51" s="796"/>
      <c r="AK51" s="796"/>
      <c r="AL51" s="796"/>
      <c r="AM51" s="806"/>
      <c r="AN51" s="806"/>
      <c r="AO51" s="807"/>
      <c r="AP51" s="807"/>
      <c r="AQ51" s="807"/>
      <c r="AR51" s="807"/>
      <c r="AS51" s="807"/>
      <c r="AT51" s="807"/>
      <c r="AU51" s="372"/>
      <c r="AV51" s="372"/>
      <c r="AW51" s="373"/>
      <c r="AX51" s="345"/>
      <c r="AY51" s="345"/>
      <c r="AZ51" s="109"/>
      <c r="BA51" s="86"/>
      <c r="BB51" s="86"/>
      <c r="BC51" s="86"/>
    </row>
    <row r="52" spans="1:56" s="78" customFormat="1" ht="86.4" customHeight="1" thickBot="1" x14ac:dyDescent="0.65">
      <c r="A52" s="799" t="s">
        <v>144</v>
      </c>
      <c r="B52" s="800"/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1"/>
      <c r="S52" s="416">
        <v>4</v>
      </c>
      <c r="T52" s="808" t="s">
        <v>205</v>
      </c>
      <c r="U52" s="808"/>
      <c r="V52" s="808"/>
      <c r="W52" s="421">
        <f>W51</f>
        <v>5</v>
      </c>
      <c r="X52" s="426">
        <v>0</v>
      </c>
      <c r="Y52" s="421">
        <f>S52*W52</f>
        <v>20</v>
      </c>
      <c r="Z52" s="422">
        <f>S52*X52</f>
        <v>0</v>
      </c>
      <c r="AA52" s="355"/>
      <c r="AB52" s="355"/>
      <c r="AC52" s="809"/>
      <c r="AD52" s="809"/>
      <c r="AE52" s="809"/>
      <c r="AF52" s="809"/>
      <c r="AG52" s="371"/>
      <c r="AH52" s="371"/>
      <c r="AI52" s="805"/>
      <c r="AJ52" s="805"/>
      <c r="AK52" s="805"/>
      <c r="AL52" s="805"/>
      <c r="AM52" s="806"/>
      <c r="AN52" s="806"/>
      <c r="AO52" s="807"/>
      <c r="AP52" s="807"/>
      <c r="AQ52" s="807"/>
      <c r="AR52" s="807"/>
      <c r="AS52" s="807"/>
      <c r="AT52" s="807"/>
      <c r="AU52" s="372"/>
      <c r="AV52" s="372"/>
      <c r="AW52" s="373"/>
      <c r="AX52" s="345"/>
      <c r="AY52" s="345"/>
      <c r="AZ52" s="109"/>
      <c r="BA52" s="86"/>
      <c r="BB52" s="86"/>
      <c r="BC52" s="86"/>
    </row>
    <row r="53" spans="1:56" s="78" customFormat="1" ht="98.4" customHeight="1" thickBot="1" x14ac:dyDescent="0.65">
      <c r="A53" s="799" t="s">
        <v>145</v>
      </c>
      <c r="B53" s="800"/>
      <c r="C53" s="800"/>
      <c r="D53" s="800"/>
      <c r="E53" s="800"/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1"/>
      <c r="S53" s="417" t="s">
        <v>146</v>
      </c>
      <c r="T53" s="802" t="s">
        <v>123</v>
      </c>
      <c r="U53" s="803"/>
      <c r="V53" s="804"/>
      <c r="W53" s="421">
        <f>W51</f>
        <v>5</v>
      </c>
      <c r="X53" s="427">
        <v>0</v>
      </c>
      <c r="Y53" s="430">
        <f>2*W53</f>
        <v>10</v>
      </c>
      <c r="Z53" s="423">
        <f>2*X53</f>
        <v>0</v>
      </c>
      <c r="AA53" s="374"/>
      <c r="AB53" s="374"/>
      <c r="AC53" s="805"/>
      <c r="AD53" s="805"/>
      <c r="AE53" s="805"/>
      <c r="AF53" s="805"/>
      <c r="AG53" s="375"/>
      <c r="AH53" s="375"/>
      <c r="AI53" s="805"/>
      <c r="AJ53" s="805"/>
      <c r="AK53" s="805"/>
      <c r="AL53" s="805"/>
      <c r="AM53" s="806"/>
      <c r="AN53" s="806"/>
      <c r="AO53" s="807"/>
      <c r="AP53" s="807"/>
      <c r="AQ53" s="807"/>
      <c r="AR53" s="807"/>
      <c r="AS53" s="807"/>
      <c r="AT53" s="807"/>
      <c r="AU53" s="372"/>
      <c r="AV53" s="372"/>
      <c r="AW53" s="373"/>
      <c r="AX53" s="345"/>
      <c r="AY53" s="345"/>
      <c r="AZ53" s="109"/>
      <c r="BA53" s="86"/>
      <c r="BB53" s="86"/>
      <c r="BC53" s="86"/>
    </row>
    <row r="54" spans="1:56" s="78" customFormat="1" ht="67.2" customHeight="1" thickBot="1" x14ac:dyDescent="0.65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56"/>
      <c r="L54" s="356"/>
      <c r="M54" s="356"/>
      <c r="N54" s="356"/>
      <c r="O54" s="356"/>
      <c r="P54" s="356"/>
      <c r="Q54" s="356"/>
      <c r="R54" s="375" t="s">
        <v>147</v>
      </c>
      <c r="S54" s="416">
        <f>SUM(S51:S52)+2</f>
        <v>40</v>
      </c>
      <c r="T54" s="376"/>
      <c r="U54" s="376"/>
      <c r="V54" s="795" t="s">
        <v>147</v>
      </c>
      <c r="W54" s="795"/>
      <c r="X54" s="795"/>
      <c r="Y54" s="431">
        <f>SUM(Y51:Y53)</f>
        <v>200</v>
      </c>
      <c r="Z54" s="432">
        <f>SUM(Z51:Z53)</f>
        <v>0</v>
      </c>
      <c r="AA54" s="377"/>
      <c r="AB54" s="355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796"/>
      <c r="AT54" s="796"/>
      <c r="AU54" s="796"/>
      <c r="AV54" s="796"/>
      <c r="AW54" s="796"/>
      <c r="AX54" s="796"/>
      <c r="AY54" s="372"/>
      <c r="AZ54" s="109"/>
      <c r="BA54" s="86"/>
      <c r="BB54" s="86"/>
      <c r="BC54" s="86"/>
    </row>
    <row r="55" spans="1:56" s="78" customFormat="1" ht="33.75" customHeight="1" x14ac:dyDescent="0.6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80"/>
      <c r="L55" s="381"/>
      <c r="M55" s="381"/>
      <c r="N55" s="381"/>
      <c r="O55" s="381"/>
      <c r="P55" s="381"/>
      <c r="Q55" s="381"/>
      <c r="R55" s="20"/>
      <c r="S55" s="382"/>
      <c r="T55" s="383"/>
      <c r="U55" s="384"/>
      <c r="V55" s="384"/>
      <c r="W55" s="26"/>
      <c r="X55" s="26"/>
      <c r="Y55" s="26"/>
      <c r="Z55" s="27"/>
      <c r="AA55" s="27"/>
      <c r="AB55" s="27"/>
      <c r="AC55" s="27"/>
      <c r="AD55" s="27"/>
      <c r="AE55" s="797"/>
      <c r="AF55" s="797"/>
      <c r="AG55" s="797"/>
      <c r="AH55" s="797"/>
      <c r="AI55" s="797"/>
      <c r="AJ55" s="797"/>
      <c r="AK55" s="797"/>
      <c r="AL55" s="797"/>
      <c r="AM55" s="797"/>
      <c r="AN55" s="797"/>
      <c r="AO55" s="797"/>
      <c r="AP55" s="797"/>
      <c r="AQ55" s="797"/>
      <c r="AR55" s="797"/>
      <c r="AS55" s="797"/>
      <c r="AT55" s="797"/>
      <c r="AU55" s="797"/>
      <c r="AV55" s="797"/>
      <c r="AW55" s="797"/>
      <c r="AX55" s="797"/>
      <c r="AY55" s="797"/>
      <c r="AZ55" s="109"/>
      <c r="BA55" s="86"/>
      <c r="BB55" s="86"/>
      <c r="BC55" s="86"/>
    </row>
    <row r="56" spans="1:56" s="78" customFormat="1" ht="33.75" customHeight="1" x14ac:dyDescent="0.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798" t="s">
        <v>148</v>
      </c>
      <c r="T56" s="798"/>
      <c r="U56" s="798"/>
      <c r="V56" s="798"/>
      <c r="W56" s="22"/>
      <c r="X56" s="22"/>
      <c r="Y56" s="22"/>
      <c r="Z56" s="23"/>
      <c r="AA56" s="23"/>
      <c r="AB56" s="23"/>
      <c r="AC56" s="23"/>
      <c r="AD56" s="23"/>
      <c r="AE56" s="797"/>
      <c r="AF56" s="797"/>
      <c r="AG56" s="797"/>
      <c r="AH56" s="797"/>
      <c r="AI56" s="797"/>
      <c r="AJ56" s="797"/>
      <c r="AK56" s="797"/>
      <c r="AL56" s="797"/>
      <c r="AM56" s="797"/>
      <c r="AN56" s="797"/>
      <c r="AO56" s="797"/>
      <c r="AP56" s="797"/>
      <c r="AQ56" s="797"/>
      <c r="AR56" s="797"/>
      <c r="AS56" s="797"/>
      <c r="AT56" s="797"/>
      <c r="AU56" s="797"/>
      <c r="AV56" s="797"/>
      <c r="AW56" s="797"/>
      <c r="AX56" s="797"/>
      <c r="AY56" s="797"/>
      <c r="AZ56" s="109"/>
      <c r="BA56" s="86"/>
      <c r="BB56" s="86"/>
      <c r="BC56" s="86"/>
    </row>
    <row r="57" spans="1:56" s="78" customFormat="1" ht="33.75" customHeight="1" x14ac:dyDescent="0.6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10"/>
      <c r="T57" s="111"/>
      <c r="U57" s="111"/>
      <c r="V57" s="111"/>
      <c r="W57" s="82"/>
      <c r="X57" s="82"/>
      <c r="Y57" s="82"/>
      <c r="Z57" s="83"/>
      <c r="AA57" s="86"/>
      <c r="AB57" s="86"/>
      <c r="AC57" s="108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86"/>
      <c r="BB57" s="86"/>
      <c r="BC57" s="86"/>
    </row>
    <row r="58" spans="1:56" s="78" customFormat="1" ht="43.2" customHeight="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10"/>
      <c r="T58" s="111"/>
      <c r="U58" s="111"/>
      <c r="V58" s="111"/>
      <c r="W58" s="82"/>
      <c r="X58" s="82"/>
    </row>
    <row r="59" spans="1:56" s="78" customFormat="1" ht="43.2" customHeight="1" x14ac:dyDescent="0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10"/>
      <c r="T59" s="111"/>
      <c r="U59" s="111"/>
      <c r="V59" s="111"/>
      <c r="W59" s="82"/>
      <c r="X59" s="82"/>
      <c r="Y59" s="792" t="s">
        <v>158</v>
      </c>
      <c r="Z59" s="793"/>
      <c r="AA59" s="793"/>
      <c r="AB59" s="793"/>
      <c r="AC59" s="793"/>
      <c r="AD59" s="793"/>
      <c r="AE59" s="793"/>
      <c r="AF59" s="793"/>
      <c r="AG59" s="793"/>
      <c r="AH59" s="793"/>
      <c r="AI59" s="793"/>
      <c r="AJ59" s="793"/>
      <c r="AK59" s="793"/>
      <c r="AL59" s="793"/>
      <c r="AM59" s="793"/>
      <c r="AN59" s="793"/>
      <c r="AO59" s="793"/>
      <c r="AP59" s="793"/>
      <c r="AQ59" s="793"/>
      <c r="AR59" s="793"/>
      <c r="AS59" s="793"/>
      <c r="AT59" s="793"/>
      <c r="AU59" s="793"/>
      <c r="AV59" s="793"/>
      <c r="AW59" s="793"/>
      <c r="AX59" s="793"/>
      <c r="AY59" s="793"/>
      <c r="AZ59" s="793"/>
      <c r="BA59" s="793"/>
      <c r="BB59" s="794"/>
      <c r="BC59" s="794"/>
      <c r="BD59" s="794"/>
    </row>
    <row r="60" spans="1:56" s="78" customFormat="1" ht="43.2" customHeight="1" x14ac:dyDescent="0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10"/>
      <c r="T60" s="111"/>
      <c r="U60" s="111"/>
      <c r="V60" s="111"/>
      <c r="W60" s="82"/>
      <c r="X60" s="82"/>
      <c r="Y60" s="437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98"/>
      <c r="BC60" s="98"/>
      <c r="BD60" s="98"/>
    </row>
    <row r="61" spans="1:56" s="78" customFormat="1" ht="33.75" customHeight="1" x14ac:dyDescent="0.6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10"/>
      <c r="T61" s="111"/>
      <c r="U61" s="111"/>
      <c r="V61" s="111"/>
      <c r="W61" s="82"/>
      <c r="X61" s="82"/>
      <c r="Y61" s="82"/>
      <c r="Z61" s="83"/>
      <c r="AA61" s="86"/>
      <c r="AB61" s="86"/>
      <c r="AC61" s="108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86"/>
      <c r="BB61" s="86"/>
      <c r="BC61" s="86"/>
    </row>
    <row r="62" spans="1:56" s="78" customFormat="1" ht="33.75" customHeight="1" x14ac:dyDescent="0.6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10"/>
      <c r="T62" s="111"/>
      <c r="U62" s="111"/>
      <c r="V62" s="111"/>
      <c r="W62" s="82"/>
      <c r="X62" s="82"/>
      <c r="Y62" s="82"/>
      <c r="Z62" s="83"/>
      <c r="AA62" s="86"/>
      <c r="AB62" s="86"/>
      <c r="AC62" s="108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86"/>
      <c r="BB62" s="86"/>
      <c r="BC62" s="86"/>
    </row>
    <row r="63" spans="1:56" s="78" customFormat="1" ht="25.05" customHeigh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T63" s="87"/>
      <c r="U63" s="87"/>
      <c r="V63" s="87"/>
      <c r="W63" s="86"/>
      <c r="X63" s="86"/>
      <c r="Y63" s="86"/>
      <c r="Z63" s="86"/>
      <c r="AA63" s="86"/>
      <c r="AB63" s="86"/>
      <c r="AC63" s="85"/>
      <c r="AD63" s="86"/>
      <c r="AE63" s="86"/>
      <c r="AF63" s="86"/>
      <c r="AG63" s="86"/>
      <c r="AH63" s="85"/>
      <c r="AI63" s="85"/>
      <c r="AJ63" s="85"/>
      <c r="AK63" s="85"/>
      <c r="AL63" s="86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</row>
    <row r="64" spans="1:56" s="78" customFormat="1" ht="25.05" customHeight="1" x14ac:dyDescent="0.25">
      <c r="S64" s="89"/>
      <c r="T64" s="85"/>
      <c r="U64" s="85"/>
      <c r="V64" s="85"/>
      <c r="W64" s="86"/>
      <c r="X64" s="86"/>
      <c r="Y64" s="90"/>
      <c r="Z64" s="86"/>
      <c r="AA64" s="91"/>
      <c r="AB64" s="91"/>
      <c r="AC64" s="91"/>
      <c r="AD64" s="91"/>
      <c r="AE64" s="91"/>
      <c r="AF64" s="86"/>
      <c r="AG64" s="86"/>
      <c r="AH64" s="85"/>
      <c r="AI64" s="85"/>
      <c r="AJ64" s="85"/>
      <c r="AK64" s="85"/>
      <c r="AL64" s="86"/>
      <c r="AM64" s="92"/>
      <c r="AN64" s="93"/>
      <c r="AO64" s="92"/>
      <c r="AP64" s="93"/>
      <c r="AQ64" s="84"/>
      <c r="AR64" s="94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</row>
    <row r="65" spans="1:52" s="20" customFormat="1" ht="36.75" customHeight="1" x14ac:dyDescent="0.6">
      <c r="S65" s="30"/>
      <c r="T65" s="317" t="s">
        <v>83</v>
      </c>
      <c r="U65" s="316"/>
      <c r="V65" s="65"/>
      <c r="W65" s="66"/>
      <c r="X65" s="66"/>
      <c r="Y65" s="597" t="s">
        <v>80</v>
      </c>
      <c r="Z65" s="597"/>
      <c r="AA65" s="597"/>
      <c r="AB65" s="597"/>
      <c r="AC65" s="70"/>
      <c r="AD65" s="34"/>
      <c r="AF65" s="27"/>
      <c r="AG65" s="27"/>
      <c r="AH65" s="27"/>
      <c r="AI65" s="27"/>
      <c r="AJ65" s="27"/>
      <c r="AK65" s="27"/>
      <c r="AL65" s="608" t="s">
        <v>36</v>
      </c>
      <c r="AM65" s="608"/>
      <c r="AN65" s="608"/>
      <c r="AO65" s="608"/>
      <c r="AP65" s="65"/>
      <c r="AQ65" s="65"/>
      <c r="AR65" s="66"/>
      <c r="AS65" s="315"/>
      <c r="AT65" s="112"/>
      <c r="AU65" s="112" t="s">
        <v>81</v>
      </c>
      <c r="AV65" s="67"/>
      <c r="AW65" s="112"/>
      <c r="AY65" s="69"/>
      <c r="AZ65" s="68"/>
    </row>
    <row r="66" spans="1:52" s="32" customFormat="1" ht="38.25" customHeight="1" x14ac:dyDescent="0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36"/>
      <c r="U66" s="33"/>
      <c r="V66" s="37"/>
      <c r="W66" s="38" t="s">
        <v>37</v>
      </c>
      <c r="Y66" s="39"/>
      <c r="Z66" s="40" t="s">
        <v>38</v>
      </c>
      <c r="AA66" s="41"/>
      <c r="AB66" s="41"/>
      <c r="AC66" s="41"/>
      <c r="AD66" s="41"/>
      <c r="AF66" s="42"/>
      <c r="AG66" s="42"/>
      <c r="AH66" s="42"/>
      <c r="AI66" s="42"/>
      <c r="AJ66" s="42"/>
      <c r="AK66" s="42"/>
      <c r="AL66" s="608"/>
      <c r="AM66" s="608"/>
      <c r="AN66" s="608"/>
      <c r="AO66" s="608"/>
      <c r="AQ66" s="38" t="s">
        <v>37</v>
      </c>
      <c r="AS66" s="39"/>
      <c r="AU66" s="40" t="s">
        <v>38</v>
      </c>
      <c r="AV66" s="41"/>
      <c r="AW66" s="41"/>
      <c r="AX66" s="41"/>
    </row>
    <row r="67" spans="1:52" s="20" customFormat="1" ht="25.05" customHeight="1" x14ac:dyDescent="0.6">
      <c r="A67" s="76"/>
      <c r="S67" s="43"/>
      <c r="T67" s="36"/>
      <c r="U67" s="33"/>
      <c r="V67" s="48"/>
      <c r="W67" s="37"/>
      <c r="X67" s="37"/>
      <c r="Y67" s="34"/>
      <c r="Z67" s="49"/>
      <c r="AA67" s="47"/>
      <c r="AB67" s="34"/>
      <c r="AC67" s="35"/>
      <c r="AD67" s="34"/>
      <c r="AF67" s="29"/>
      <c r="AG67" s="29"/>
      <c r="AH67" s="28"/>
      <c r="AI67" s="28"/>
      <c r="AJ67" s="28"/>
      <c r="AK67" s="28"/>
      <c r="AL67" s="29"/>
      <c r="AM67" s="50"/>
      <c r="AN67" s="33"/>
      <c r="AO67" s="33"/>
      <c r="AP67" s="44"/>
      <c r="AQ67" s="44"/>
      <c r="AR67" s="37"/>
      <c r="AS67" s="34"/>
      <c r="AT67" s="47"/>
      <c r="AU67" s="47"/>
      <c r="AV67" s="35"/>
      <c r="AW67" s="47"/>
      <c r="AX67" s="34"/>
    </row>
    <row r="68" spans="1:52" s="20" customFormat="1" ht="25.05" customHeight="1" x14ac:dyDescent="0.3">
      <c r="S68" s="30"/>
      <c r="T68" s="51"/>
      <c r="U68" s="44"/>
      <c r="V68" s="46"/>
      <c r="W68" s="38"/>
      <c r="Y68" s="39"/>
      <c r="Z68" s="40"/>
      <c r="AA68" s="45"/>
      <c r="AC68" s="41"/>
      <c r="AD68" s="45"/>
      <c r="AF68" s="29"/>
      <c r="AG68" s="29"/>
      <c r="AH68" s="29"/>
      <c r="AI68" s="29"/>
      <c r="AJ68" s="29"/>
      <c r="AK68" s="29"/>
      <c r="AL68" s="29"/>
      <c r="AM68" s="52"/>
      <c r="AN68" s="53"/>
      <c r="AO68" s="52"/>
      <c r="AQ68" s="38"/>
      <c r="AS68" s="39"/>
      <c r="AT68" s="32"/>
      <c r="AU68" s="40"/>
      <c r="AV68" s="41"/>
      <c r="AW68" s="41"/>
      <c r="AX68" s="41"/>
    </row>
    <row r="69" spans="1:52" s="20" customFormat="1" ht="18" customHeight="1" x14ac:dyDescent="0.25">
      <c r="T69" s="19"/>
      <c r="U69" s="57"/>
      <c r="V69" s="26"/>
      <c r="W69" s="54"/>
      <c r="X69" s="54"/>
      <c r="Y69" s="54"/>
      <c r="Z69" s="54"/>
      <c r="AA69" s="54"/>
      <c r="AB69" s="54"/>
      <c r="AC69" s="29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28"/>
      <c r="AR69" s="7"/>
      <c r="AS69" s="7"/>
      <c r="AT69" s="7"/>
      <c r="AU69" s="7"/>
      <c r="AV69" s="7"/>
      <c r="AW69" s="7"/>
      <c r="AX69" s="28"/>
      <c r="AY69" s="28"/>
    </row>
    <row r="70" spans="1:52" s="20" customFormat="1" ht="13.8" x14ac:dyDescent="0.25">
      <c r="S70" s="56"/>
      <c r="W70" s="58"/>
      <c r="X70" s="58"/>
      <c r="Y70" s="31"/>
      <c r="Z70" s="58"/>
      <c r="AA70" s="58"/>
      <c r="AB70" s="58"/>
      <c r="AD70" s="31"/>
      <c r="AE70" s="31"/>
      <c r="AF70" s="58"/>
      <c r="AG70" s="58"/>
      <c r="AL70" s="58"/>
      <c r="AM70" s="58"/>
      <c r="AQ70" s="1"/>
      <c r="AR70" s="1"/>
      <c r="AS70" s="1"/>
      <c r="AT70" s="1"/>
      <c r="AU70" s="1"/>
      <c r="AV70" s="1"/>
      <c r="AW70" s="1"/>
    </row>
    <row r="71" spans="1:52" ht="13.8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0"/>
      <c r="T71" s="59"/>
      <c r="U71" s="1"/>
      <c r="V71" s="59"/>
      <c r="W71" s="1"/>
      <c r="X71" s="1"/>
      <c r="Y71" s="1"/>
      <c r="Z71" s="1"/>
      <c r="AA71" s="1"/>
      <c r="AB71" s="1"/>
    </row>
    <row r="72" spans="1:52" x14ac:dyDescent="0.25">
      <c r="S72" s="1"/>
    </row>
  </sheetData>
  <mergeCells count="137">
    <mergeCell ref="AB7:AQ7"/>
    <mergeCell ref="AX7:BC7"/>
    <mergeCell ref="U8:AA8"/>
    <mergeCell ref="AB8:AQ8"/>
    <mergeCell ref="AX8:BC8"/>
    <mergeCell ref="R9:S9"/>
    <mergeCell ref="AB9:AQ9"/>
    <mergeCell ref="AX9:BC9"/>
    <mergeCell ref="A1:BC1"/>
    <mergeCell ref="A3:BC3"/>
    <mergeCell ref="A4:BC4"/>
    <mergeCell ref="U5:AQ5"/>
    <mergeCell ref="AX5:BB5"/>
    <mergeCell ref="R6:S6"/>
    <mergeCell ref="AX6:BB6"/>
    <mergeCell ref="AB10:AQ10"/>
    <mergeCell ref="AW10:BC10"/>
    <mergeCell ref="A12:A18"/>
    <mergeCell ref="R12:T18"/>
    <mergeCell ref="U12:AB18"/>
    <mergeCell ref="AC12:AD14"/>
    <mergeCell ref="AE12:AL14"/>
    <mergeCell ref="AM12:AM18"/>
    <mergeCell ref="AN12:AU14"/>
    <mergeCell ref="AV12:BC12"/>
    <mergeCell ref="AV13:BC13"/>
    <mergeCell ref="AV14:BC14"/>
    <mergeCell ref="AC15:AC18"/>
    <mergeCell ref="AD15:AD18"/>
    <mergeCell ref="AE15:AE18"/>
    <mergeCell ref="AF15:AL15"/>
    <mergeCell ref="AN15:AN18"/>
    <mergeCell ref="AO15:AO18"/>
    <mergeCell ref="AP15:AP18"/>
    <mergeCell ref="AQ15:AQ18"/>
    <mergeCell ref="AF16:AG17"/>
    <mergeCell ref="AH16:AI17"/>
    <mergeCell ref="AJ16:AK17"/>
    <mergeCell ref="AL16:AL18"/>
    <mergeCell ref="AV16:AY16"/>
    <mergeCell ref="AZ16:BC16"/>
    <mergeCell ref="AV17:AV18"/>
    <mergeCell ref="AW17:AY17"/>
    <mergeCell ref="AZ17:AZ18"/>
    <mergeCell ref="BA17:BC17"/>
    <mergeCell ref="AR15:AR18"/>
    <mergeCell ref="AS15:AS18"/>
    <mergeCell ref="AT15:AT18"/>
    <mergeCell ref="AU15:AU18"/>
    <mergeCell ref="AV15:AY15"/>
    <mergeCell ref="AZ15:BC15"/>
    <mergeCell ref="R24:T24"/>
    <mergeCell ref="U24:AB24"/>
    <mergeCell ref="AZ24:BC24"/>
    <mergeCell ref="A25:AB25"/>
    <mergeCell ref="A26:AB26"/>
    <mergeCell ref="A27:AB27"/>
    <mergeCell ref="R19:T19"/>
    <mergeCell ref="U19:AB19"/>
    <mergeCell ref="A20:BC20"/>
    <mergeCell ref="A21:BC21"/>
    <mergeCell ref="A22:BC22"/>
    <mergeCell ref="R23:T23"/>
    <mergeCell ref="U23:AB23"/>
    <mergeCell ref="AZ23:BC23"/>
    <mergeCell ref="R32:S32"/>
    <mergeCell ref="AC32:AM32"/>
    <mergeCell ref="R33:S33"/>
    <mergeCell ref="AC33:AM33"/>
    <mergeCell ref="R34:S34"/>
    <mergeCell ref="AC34:AM34"/>
    <mergeCell ref="A28:A35"/>
    <mergeCell ref="S28:T28"/>
    <mergeCell ref="Z28:AB35"/>
    <mergeCell ref="AC28:AM28"/>
    <mergeCell ref="S29:T29"/>
    <mergeCell ref="AC29:AM29"/>
    <mergeCell ref="S30:T30"/>
    <mergeCell ref="AC30:AM30"/>
    <mergeCell ref="S31:T31"/>
    <mergeCell ref="AC31:AM31"/>
    <mergeCell ref="AA42:AQ42"/>
    <mergeCell ref="AR42:AW42"/>
    <mergeCell ref="R43:S43"/>
    <mergeCell ref="U43:V43"/>
    <mergeCell ref="W43:X43"/>
    <mergeCell ref="AA43:AQ43"/>
    <mergeCell ref="AR43:AW43"/>
    <mergeCell ref="R35:T35"/>
    <mergeCell ref="AC35:AM35"/>
    <mergeCell ref="S38:V38"/>
    <mergeCell ref="AC38:AZ38"/>
    <mergeCell ref="A41:X41"/>
    <mergeCell ref="Z41:AW41"/>
    <mergeCell ref="A46:Z46"/>
    <mergeCell ref="A48:R50"/>
    <mergeCell ref="S48:S50"/>
    <mergeCell ref="T48:V50"/>
    <mergeCell ref="W48:X49"/>
    <mergeCell ref="Y48:Z49"/>
    <mergeCell ref="R42:S42"/>
    <mergeCell ref="U42:V42"/>
    <mergeCell ref="W42:X42"/>
    <mergeCell ref="AY48:AY49"/>
    <mergeCell ref="A51:R51"/>
    <mergeCell ref="T51:V51"/>
    <mergeCell ref="AC51:AF51"/>
    <mergeCell ref="AI51:AL51"/>
    <mergeCell ref="AM51:AN51"/>
    <mergeCell ref="AO51:AT51"/>
    <mergeCell ref="AC48:AF50"/>
    <mergeCell ref="AI48:AL50"/>
    <mergeCell ref="AM48:AN50"/>
    <mergeCell ref="AO48:AT50"/>
    <mergeCell ref="AU48:AV49"/>
    <mergeCell ref="AW48:AX49"/>
    <mergeCell ref="A53:R53"/>
    <mergeCell ref="T53:V53"/>
    <mergeCell ref="AC53:AF53"/>
    <mergeCell ref="AI53:AL53"/>
    <mergeCell ref="AM53:AN53"/>
    <mergeCell ref="AO53:AT53"/>
    <mergeCell ref="A52:R52"/>
    <mergeCell ref="T52:V52"/>
    <mergeCell ref="AC52:AF52"/>
    <mergeCell ref="AI52:AL52"/>
    <mergeCell ref="AM52:AN52"/>
    <mergeCell ref="AO52:AT52"/>
    <mergeCell ref="Y59:BD59"/>
    <mergeCell ref="Y65:AB65"/>
    <mergeCell ref="AL65:AO66"/>
    <mergeCell ref="V54:X54"/>
    <mergeCell ref="AS54:AU54"/>
    <mergeCell ref="AV54:AX54"/>
    <mergeCell ref="AE55:AY55"/>
    <mergeCell ref="S56:V56"/>
    <mergeCell ref="AE56:AY56"/>
  </mergeCells>
  <pageMargins left="0.78740157480314965" right="0" top="0.39370078740157483" bottom="0.19685039370078741" header="0" footer="0"/>
  <pageSetup paperSize="8" scale="31" fitToHeight="0" orientation="landscape" r:id="rId1"/>
  <headerFooter alignWithMargins="0"/>
  <rowBreaks count="1" manualBreakCount="1">
    <brk id="71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Маг наук 1 курс 20-21</vt:lpstr>
      <vt:lpstr>Маг проф 1 курс 20-21</vt:lpstr>
      <vt:lpstr>Маг проф 2 курс (блок 1) 20-21</vt:lpstr>
      <vt:lpstr>Маг наук 2 курс (блок 2) 20-21</vt:lpstr>
      <vt:lpstr>Маг проф 2 курс (блок 2) 20-21</vt:lpstr>
      <vt:lpstr>'Маг наук 2 курс (блок 2) 20-21'!Область_друку</vt:lpstr>
      <vt:lpstr>'Маг проф 2 курс (блок 1) 20-21'!Область_друку</vt:lpstr>
      <vt:lpstr>'Маг проф 2 курс (блок 2) 20-21'!Область_друку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Windows User</cp:lastModifiedBy>
  <cp:lastPrinted>2020-06-30T10:30:48Z</cp:lastPrinted>
  <dcterms:created xsi:type="dcterms:W3CDTF">2014-01-13T08:19:54Z</dcterms:created>
  <dcterms:modified xsi:type="dcterms:W3CDTF">2020-07-02T06:43:04Z</dcterms:modified>
</cp:coreProperties>
</file>